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B72EF42D-CEF2-42F2-9CDE-6F348A5448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5" i="1" l="1"/>
  <c r="Q75" i="1"/>
  <c r="N75" i="1"/>
  <c r="K75" i="1"/>
  <c r="J75" i="1"/>
  <c r="G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75" i="1" s="1"/>
  <c r="J14" i="1" s="1"/>
  <c r="H14" i="1"/>
  <c r="F14" i="1"/>
  <c r="D14" i="1"/>
  <c r="N14" i="1" s="1"/>
  <c r="L14" i="1" l="1"/>
</calcChain>
</file>

<file path=xl/sharedStrings.xml><?xml version="1.0" encoding="utf-8"?>
<sst xmlns="http://schemas.openxmlformats.org/spreadsheetml/2006/main" count="210" uniqueCount="178">
  <si>
    <t>TOTAL BUDGET</t>
  </si>
  <si>
    <t>TOTAL INPUT</t>
  </si>
  <si>
    <t>TOTAL OUTPUT</t>
  </si>
  <si>
    <t>TOTAL OBLIGATION</t>
  </si>
  <si>
    <t>REMAINING OBLIGATION</t>
  </si>
  <si>
    <t>REMAINING BUDGET</t>
  </si>
  <si>
    <t>CASH FLOW</t>
  </si>
  <si>
    <t>ITEM</t>
  </si>
  <si>
    <t>Amount</t>
  </si>
  <si>
    <t>DATE</t>
  </si>
  <si>
    <t>ADV PAY</t>
  </si>
  <si>
    <t>2nd ADV PAY</t>
  </si>
  <si>
    <t>2nd PAY</t>
  </si>
  <si>
    <t>3rd PAY</t>
  </si>
  <si>
    <t>4th PAY</t>
  </si>
  <si>
    <t>5th PAY</t>
  </si>
  <si>
    <t>VENDOR</t>
  </si>
  <si>
    <t>PO NUMBER/Order Confirmation</t>
  </si>
  <si>
    <t>QTY</t>
  </si>
  <si>
    <t>PRICE NOT EURO</t>
  </si>
  <si>
    <t>TOTAL PRICE</t>
  </si>
  <si>
    <t>BALANCE PAY</t>
  </si>
  <si>
    <t>%ADV PAY</t>
  </si>
  <si>
    <t>ADV OR FULL</t>
  </si>
  <si>
    <t>EXTRA</t>
  </si>
  <si>
    <t>ADV DATE</t>
  </si>
  <si>
    <t xml:space="preserve">%2ND </t>
  </si>
  <si>
    <t>2ND PAY</t>
  </si>
  <si>
    <t>2ND PAY DATE</t>
  </si>
  <si>
    <t xml:space="preserve">%3RD </t>
  </si>
  <si>
    <t>3RD PAY</t>
  </si>
  <si>
    <t>3D PAY DATE</t>
  </si>
  <si>
    <t xml:space="preserve">%4TH </t>
  </si>
  <si>
    <t>4TH PAY</t>
  </si>
  <si>
    <t>4TH PAY DATE</t>
  </si>
  <si>
    <t>PURCHASER</t>
  </si>
  <si>
    <t>Remark</t>
  </si>
  <si>
    <t>Compressor Skid</t>
  </si>
  <si>
    <t>MYCOM</t>
  </si>
  <si>
    <t>ENER-MME-2024-100-002</t>
  </si>
  <si>
    <t>ENER TEK</t>
  </si>
  <si>
    <t>3050 added for shipping</t>
  </si>
  <si>
    <t>Motors</t>
  </si>
  <si>
    <t>HELMKE</t>
  </si>
  <si>
    <t>DELTA-HELMKE-2024- PO-200</t>
  </si>
  <si>
    <t>714 add for shipping</t>
  </si>
  <si>
    <t>Shipping</t>
  </si>
  <si>
    <t>VAT included</t>
  </si>
  <si>
    <t>LG</t>
  </si>
  <si>
    <t>Klinger</t>
  </si>
  <si>
    <t>DELTA-KLINGER-2024- PO-200</t>
  </si>
  <si>
    <t>Oil Heater</t>
  </si>
  <si>
    <t>FATI</t>
  </si>
  <si>
    <t>DELTA-FATI-2024-PO-200</t>
  </si>
  <si>
    <t>Condenser</t>
  </si>
  <si>
    <t>DAMAFIN</t>
  </si>
  <si>
    <t>ENER-DMF-2024-100-003</t>
  </si>
  <si>
    <t>Chiller</t>
  </si>
  <si>
    <t>Farnikan</t>
  </si>
  <si>
    <t>Delta-Farnikan-2024-PO-200</t>
  </si>
  <si>
    <t>Filter Dryer</t>
  </si>
  <si>
    <t>ENP-MME-2024-PO-200-01</t>
  </si>
  <si>
    <t>PLC Software</t>
  </si>
  <si>
    <t>SIMON</t>
  </si>
  <si>
    <t>DELTA-PLCSV-2024-PO-200</t>
  </si>
  <si>
    <t>-</t>
  </si>
  <si>
    <t>Control Valve</t>
  </si>
  <si>
    <t>VSI</t>
  </si>
  <si>
    <t>DELTA-PETROL VALVES-2024-PO-200</t>
  </si>
  <si>
    <t>Safety Valve</t>
  </si>
  <si>
    <t>Technical</t>
  </si>
  <si>
    <t>DELTA-TECHNICAL-2024-PO-200</t>
  </si>
  <si>
    <t>Ball valve</t>
  </si>
  <si>
    <t>Alzerwa</t>
  </si>
  <si>
    <t>ENP-ALZERWA-2024-PO-200-02</t>
  </si>
  <si>
    <t>40110 AED</t>
  </si>
  <si>
    <t>FCV</t>
  </si>
  <si>
    <t>Barthel</t>
  </si>
  <si>
    <t>DELTA-BARTHEL-2024-PO-200</t>
  </si>
  <si>
    <t>SLV</t>
  </si>
  <si>
    <t>DELTA-MME-2024-PO-200-01</t>
  </si>
  <si>
    <t>PIT,PG,TIT,POT</t>
  </si>
  <si>
    <t>WIKA</t>
  </si>
  <si>
    <t>DELTA-WIKA-2024-PO-200</t>
  </si>
  <si>
    <t>GLV, SG, Stainers</t>
  </si>
  <si>
    <t>Metallum</t>
  </si>
  <si>
    <t>DELTA-METALLUM-2024-PO-200</t>
  </si>
  <si>
    <t>7452 USD</t>
  </si>
  <si>
    <t>LIT and LS</t>
  </si>
  <si>
    <t>DELTA-WIKA-2024-PO-200-A1</t>
  </si>
  <si>
    <t>2nd</t>
  </si>
  <si>
    <t>Needle Valves</t>
  </si>
  <si>
    <t>EN-ALZERWA-2024-PO-200-01</t>
  </si>
  <si>
    <t>840 AED</t>
  </si>
  <si>
    <t>Manifold Valve</t>
  </si>
  <si>
    <t>3381 AED</t>
  </si>
  <si>
    <t>JB&amp;LCP</t>
  </si>
  <si>
    <t>Cortem</t>
  </si>
  <si>
    <t>ENP-CORTEM-2024-PO-200</t>
  </si>
  <si>
    <t>8+2</t>
  </si>
  <si>
    <t>42230 AED</t>
  </si>
  <si>
    <t>Ejector</t>
  </si>
  <si>
    <t>Wijbenga</t>
  </si>
  <si>
    <t>DELTA-WIJBENGA-2024-PO-200</t>
  </si>
  <si>
    <t>Engineering</t>
  </si>
  <si>
    <t>ENER-MME-2024-PO-100-001</t>
  </si>
  <si>
    <t>Cable</t>
  </si>
  <si>
    <t>Forelind</t>
  </si>
  <si>
    <t>DELTA-FORELIND-2024-PO-178</t>
  </si>
  <si>
    <t>Chiller skid structure</t>
  </si>
  <si>
    <t>Arkan Sanat</t>
  </si>
  <si>
    <t>DELTA-ARKAN-2024-PO-200-1</t>
  </si>
  <si>
    <t>Receiver Header</t>
  </si>
  <si>
    <t>DELTA-ARKAN-2024-PO-200</t>
  </si>
  <si>
    <t>3300 $ paid</t>
  </si>
  <si>
    <t>Flange</t>
  </si>
  <si>
    <t>Petro Sanat Adel</t>
  </si>
  <si>
    <t>2nd%</t>
  </si>
  <si>
    <t>Fitting</t>
  </si>
  <si>
    <t>Foolad Asa</t>
  </si>
  <si>
    <t>Gasket</t>
  </si>
  <si>
    <t>Behta</t>
  </si>
  <si>
    <t>Bolt / Nut</t>
  </si>
  <si>
    <t>PMS</t>
  </si>
  <si>
    <t>Tubing material</t>
  </si>
  <si>
    <t>Pars regulator</t>
  </si>
  <si>
    <t>cable</t>
  </si>
  <si>
    <t>Moghan</t>
  </si>
  <si>
    <t>135.955.680 Tomans Paid</t>
  </si>
  <si>
    <t>Pipe</t>
  </si>
  <si>
    <t>AFGH</t>
  </si>
  <si>
    <t>Gland</t>
  </si>
  <si>
    <t>Electromec- CMP</t>
  </si>
  <si>
    <t>EN-ELECTOMEC-2024-PO-200</t>
  </si>
  <si>
    <t>2620.20 AED</t>
  </si>
  <si>
    <t>Johnny</t>
  </si>
  <si>
    <t>Jen-Joh</t>
  </si>
  <si>
    <t>Teflon PTFE</t>
  </si>
  <si>
    <t>instrumentation work for compressor</t>
  </si>
  <si>
    <t>NASH</t>
  </si>
  <si>
    <t>ENER-NASH-2025-PO-200</t>
  </si>
  <si>
    <t>19470 USD</t>
  </si>
  <si>
    <t>Air freight for LG and CV to Iran</t>
  </si>
  <si>
    <t>AMD</t>
  </si>
  <si>
    <t>Shipment alzerwa ball valves to Iran</t>
  </si>
  <si>
    <t>700 USD</t>
  </si>
  <si>
    <t>700 USD paid Cash</t>
  </si>
  <si>
    <t>Fitting Instrumentation</t>
  </si>
  <si>
    <t>HYLOK-AMAN</t>
  </si>
  <si>
    <t>19849.86 AED</t>
  </si>
  <si>
    <t>PLC</t>
  </si>
  <si>
    <t>PHE</t>
  </si>
  <si>
    <t>EN-PHE-2025-PO-200</t>
  </si>
  <si>
    <t>Tubing remain items</t>
  </si>
  <si>
    <t>VALVE TECHNICAL</t>
  </si>
  <si>
    <t>EN-VALVETECHNICAL-2025-PO-200</t>
  </si>
  <si>
    <t>3223.93 AED</t>
  </si>
  <si>
    <t>Shipment Hy-Lok Korea to Nash</t>
  </si>
  <si>
    <t>JBC</t>
  </si>
  <si>
    <t>1680 AED</t>
  </si>
  <si>
    <t>Shipment Fati to Nash</t>
  </si>
  <si>
    <t>895 AED</t>
  </si>
  <si>
    <t>Shipment Germany to Nash</t>
  </si>
  <si>
    <t>4200 AED</t>
  </si>
  <si>
    <t>Shipment Cortem to Nash</t>
  </si>
  <si>
    <t>200 AED</t>
  </si>
  <si>
    <t>Shipment valve technical to Nash</t>
  </si>
  <si>
    <t>157.50 AED</t>
  </si>
  <si>
    <t>Fitting shortage</t>
  </si>
  <si>
    <t>Packing and Tarpaulin</t>
  </si>
  <si>
    <t>SAS</t>
  </si>
  <si>
    <t>EN-SAS-2025-PO-200</t>
  </si>
  <si>
    <t>2388.75 AED</t>
  </si>
  <si>
    <t>Shipping of Compressor Skid</t>
  </si>
  <si>
    <t>3920 USD</t>
  </si>
  <si>
    <t>Cable Tray</t>
  </si>
  <si>
    <t>Ajineh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</si>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</sst>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"/>
    <numFmt numFmtId="165" formatCode="[$-409]d\-mmm\-yy;@"/>
    <numFmt numFmtId="166" formatCode="[$IRR]\ #,##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14" fontId="0" fillId="2" borderId="0" xfId="0" applyNumberFormat="1" applyFill="1"/>
    <xf numFmtId="0" fontId="0" fillId="2" borderId="0" xfId="0" applyFill="1"/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15" fontId="0" fillId="2" borderId="0" xfId="0" applyNumberFormat="1" applyFill="1" applyProtection="1"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5" fontId="5" fillId="4" borderId="1" xfId="0" applyNumberFormat="1" applyFont="1" applyFill="1" applyBorder="1" applyAlignment="1" applyProtection="1">
      <alignment horizontal="center" vertical="center"/>
      <protection locked="0"/>
    </xf>
    <xf numFmtId="1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1" fillId="6" borderId="0" xfId="1" applyFill="1" applyAlignment="1" applyProtection="1">
      <alignment horizontal="left" vertical="center"/>
      <protection locked="0"/>
    </xf>
    <xf numFmtId="164" fontId="4" fillId="6" borderId="0" xfId="0" applyNumberFormat="1" applyFont="1" applyFill="1" applyAlignment="1" applyProtection="1">
      <alignment horizontal="center" vertical="center"/>
      <protection locked="0"/>
    </xf>
    <xf numFmtId="9" fontId="4" fillId="6" borderId="0" xfId="0" applyNumberFormat="1" applyFont="1" applyFill="1" applyAlignment="1" applyProtection="1">
      <alignment horizontal="center" vertical="center"/>
      <protection locked="0"/>
    </xf>
    <xf numFmtId="165" fontId="1" fillId="6" borderId="0" xfId="1" applyNumberFormat="1" applyFill="1" applyAlignment="1" applyProtection="1">
      <alignment horizontal="center" vertical="center"/>
      <protection locked="0"/>
    </xf>
    <xf numFmtId="15" fontId="1" fillId="6" borderId="0" xfId="1" applyNumberFormat="1" applyFill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5" borderId="0" xfId="1" applyFill="1" applyAlignment="1" applyProtection="1">
      <alignment horizontal="left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9" fontId="4" fillId="5" borderId="0" xfId="0" applyNumberFormat="1" applyFont="1" applyFill="1" applyAlignment="1" applyProtection="1">
      <alignment horizontal="center" vertical="center"/>
      <protection locked="0"/>
    </xf>
    <xf numFmtId="165" fontId="1" fillId="5" borderId="0" xfId="1" applyNumberFormat="1" applyFill="1" applyAlignment="1" applyProtection="1">
      <alignment horizontal="center" vertical="center"/>
      <protection locked="0"/>
    </xf>
    <xf numFmtId="15" fontId="1" fillId="5" borderId="0" xfId="1" applyNumberForma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15" fontId="4" fillId="6" borderId="0" xfId="0" applyNumberFormat="1" applyFont="1" applyFill="1" applyAlignment="1" applyProtection="1">
      <alignment horizontal="center" vertical="center"/>
      <protection locked="0"/>
    </xf>
    <xf numFmtId="9" fontId="0" fillId="5" borderId="0" xfId="0" applyNumberFormat="1" applyFill="1" applyAlignment="1" applyProtection="1">
      <alignment horizontal="center" vertical="center"/>
      <protection locked="0"/>
    </xf>
    <xf numFmtId="165" fontId="4" fillId="6" borderId="0" xfId="0" applyNumberFormat="1" applyFont="1" applyFill="1" applyAlignment="1" applyProtection="1">
      <alignment horizontal="center" vertical="center"/>
      <protection locked="0"/>
    </xf>
    <xf numFmtId="164" fontId="1" fillId="5" borderId="0" xfId="1" applyNumberForma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165" fontId="4" fillId="5" borderId="0" xfId="0" applyNumberFormat="1" applyFont="1" applyFill="1" applyAlignment="1" applyProtection="1">
      <alignment horizontal="center" vertical="center"/>
      <protection locked="0"/>
    </xf>
    <xf numFmtId="164" fontId="1" fillId="6" borderId="0" xfId="1" applyNumberFormat="1" applyFill="1" applyAlignment="1" applyProtection="1">
      <alignment horizontal="center" vertical="center"/>
      <protection locked="0"/>
    </xf>
    <xf numFmtId="0" fontId="1" fillId="5" borderId="0" xfId="1" applyFill="1" applyAlignment="1" applyProtection="1">
      <alignment horizontal="left" vertical="center" wrapText="1"/>
      <protection locked="0"/>
    </xf>
    <xf numFmtId="15" fontId="4" fillId="5" borderId="0" xfId="0" applyNumberFormat="1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166" fontId="4" fillId="6" borderId="0" xfId="0" applyNumberFormat="1" applyFont="1" applyFill="1" applyAlignment="1" applyProtection="1">
      <alignment horizontal="center" vertical="center"/>
      <protection locked="0"/>
    </xf>
    <xf numFmtId="9" fontId="1" fillId="6" borderId="0" xfId="1" applyNumberFormat="1" applyFill="1" applyAlignment="1" applyProtection="1">
      <alignment horizontal="center" vertical="center"/>
      <protection locked="0"/>
    </xf>
    <xf numFmtId="14" fontId="1" fillId="6" borderId="0" xfId="1" applyNumberForma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166" fontId="4" fillId="5" borderId="0" xfId="0" applyNumberFormat="1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1" fillId="6" borderId="0" xfId="1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  <protection locked="0"/>
    </xf>
    <xf numFmtId="9" fontId="0" fillId="6" borderId="0" xfId="0" applyNumberForma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164" fontId="0" fillId="5" borderId="0" xfId="0" applyNumberFormat="1" applyFill="1" applyAlignment="1" applyProtection="1">
      <alignment horizontal="center" vertical="center"/>
      <protection locked="0"/>
    </xf>
    <xf numFmtId="165" fontId="0" fillId="5" borderId="0" xfId="0" applyNumberForma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165" fontId="0" fillId="6" borderId="0" xfId="0" applyNumberForma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15" fontId="0" fillId="6" borderId="0" xfId="0" applyNumberForma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164" fontId="0" fillId="7" borderId="0" xfId="0" applyNumberForma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#,##0.00\ [$€-407]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#,##0.00\ [$€-407]"/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protection locked="0" hidden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outerShdw blurRad="50800" dist="50800" dir="5400000" algn="ctr" rotWithShape="0">
                <a:schemeClr val="accent3">
                  <a:lumMod val="60000"/>
                  <a:lumOff val="40000"/>
                </a:scheme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50800" dist="50800" dir="5400000" algn="ctr" rotWithShape="0">
                  <a:schemeClr val="accent3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F04-40F3-BDEC-55CA6488AF4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accent1"/>
                </a:solidFill>
              </a:ln>
              <a:effectLst>
                <a:outerShdw blurRad="50800" dist="50800" dir="5400000" algn="ctr" rotWithShape="0">
                  <a:schemeClr val="accent3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F04-40F3-BDEC-55CA6488AF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('[1]CASH FLOW'!$D$13,'[1]CASH FLOW'!$F$13,'[1]CASH FLOW'!$H$13)</c:f>
              <c:strCache>
                <c:ptCount val="3"/>
                <c:pt idx="0">
                  <c:v>TOTAL INPUT</c:v>
                </c:pt>
                <c:pt idx="1">
                  <c:v>TOTAL OUTPUT</c:v>
                </c:pt>
                <c:pt idx="2">
                  <c:v>TOTAL OBLIGATION</c:v>
                </c:pt>
              </c:strCache>
            </c:strRef>
          </c:cat>
          <c:val>
            <c:numRef>
              <c:f>('[1]CASH FLOW'!$D$14,'[1]CASH FLOW'!$F$14,'[1]CASH FLOW'!$H$14)</c:f>
              <c:numCache>
                <c:formatCode>General</c:formatCode>
                <c:ptCount val="3"/>
                <c:pt idx="0">
                  <c:v>1250000</c:v>
                </c:pt>
                <c:pt idx="1">
                  <c:v>545243.1</c:v>
                </c:pt>
                <c:pt idx="2">
                  <c:v>572593.1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04-40F3-BDEC-55CA6488AF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1995487"/>
        <c:axId val="441995903"/>
      </c:barChart>
      <c:catAx>
        <c:axId val="44199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995903"/>
        <c:crosses val="autoZero"/>
        <c:auto val="1"/>
        <c:lblAlgn val="ctr"/>
        <c:lblOffset val="100"/>
        <c:noMultiLvlLbl val="0"/>
      </c:catAx>
      <c:valAx>
        <c:axId val="44199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99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</a:t>
            </a:r>
            <a:r>
              <a:rPr lang="en-US" baseline="0"/>
              <a:t>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32-4746-A4F8-87199F638B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32-4746-A4F8-87199F638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('[1]CASH FLOW'!$H$13,'[1]CASH FLOW'!$N$13)</c:f>
              <c:strCache>
                <c:ptCount val="2"/>
                <c:pt idx="0">
                  <c:v>TOTAL OBLIGATION</c:v>
                </c:pt>
                <c:pt idx="1">
                  <c:v>CASH FLOW</c:v>
                </c:pt>
              </c:strCache>
            </c:strRef>
          </c:cat>
          <c:val>
            <c:numRef>
              <c:f>('[1]CASH FLOW'!$H$14,'[1]CASH FLOW'!$N$14)</c:f>
              <c:numCache>
                <c:formatCode>General</c:formatCode>
                <c:ptCount val="2"/>
                <c:pt idx="0">
                  <c:v>572593.1</c:v>
                </c:pt>
                <c:pt idx="1">
                  <c:v>677406.9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32-4746-A4F8-87199F638B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5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153277</xdr:rowOff>
    </xdr:from>
    <xdr:to>
      <xdr:col>5</xdr:col>
      <xdr:colOff>607924</xdr:colOff>
      <xdr:row>9</xdr:row>
      <xdr:rowOff>104647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FFAB6B8-16C6-448C-B4C6-C1F12A4EE6FE}"/>
            </a:ext>
          </a:extLst>
        </xdr:cNvPr>
        <xdr:cNvGrpSpPr/>
      </xdr:nvGrpSpPr>
      <xdr:grpSpPr>
        <a:xfrm>
          <a:off x="0" y="332571"/>
          <a:ext cx="7970189" cy="1383818"/>
          <a:chOff x="744856" y="361950"/>
          <a:chExt cx="6503669" cy="16522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71EAAA4-E3D5-4B9C-9E00-D9C8837A48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4856" y="361950"/>
            <a:ext cx="2196465" cy="1652266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4E9606D-29BC-470C-BCF3-46DCDD0CC6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2765" y="426719"/>
            <a:ext cx="1171575" cy="1414974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DBF12F9-D22E-44A8-A9DA-F5A29CFF69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7250" y="419098"/>
            <a:ext cx="1034415" cy="142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78C151E-3E95-46F8-A738-A52FC2D654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84570" y="434341"/>
            <a:ext cx="1163955" cy="13808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772744</xdr:colOff>
      <xdr:row>15</xdr:row>
      <xdr:rowOff>249905</xdr:rowOff>
    </xdr:from>
    <xdr:to>
      <xdr:col>8</xdr:col>
      <xdr:colOff>609600</xdr:colOff>
      <xdr:row>21</xdr:row>
      <xdr:rowOff>484909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7E7C7DB-5B3D-4B5C-92A0-6C3E512EA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130968</xdr:colOff>
      <xdr:row>15</xdr:row>
      <xdr:rowOff>266162</xdr:rowOff>
    </xdr:from>
    <xdr:to>
      <xdr:col>13</xdr:col>
      <xdr:colOff>304800</xdr:colOff>
      <xdr:row>21</xdr:row>
      <xdr:rowOff>467591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292A8F-C02A-4E6F-A2A7-1E35A3BDE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327239</xdr:colOff>
      <xdr:row>0</xdr:row>
      <xdr:rowOff>169000</xdr:rowOff>
    </xdr:from>
    <xdr:to>
      <xdr:col>7</xdr:col>
      <xdr:colOff>444238</xdr:colOff>
      <xdr:row>11</xdr:row>
      <xdr:rowOff>63558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BFEAAD-3F26-449B-979A-21CE584C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9784" y="169000"/>
          <a:ext cx="1631301" cy="18052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-200%20MANAG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VPIS Client"/>
      <sheetName val="VPIS DAMAFIN"/>
      <sheetName val="VPIS FARNIKAN"/>
      <sheetName val="VPIS ARKAN"/>
      <sheetName val="PROCUREMENT BEFORE PO"/>
      <sheetName val="PROCUREMENT AFTER PO"/>
      <sheetName val="ORDER LIST"/>
      <sheetName val="QC"/>
      <sheetName val="CASH FLOW"/>
      <sheetName val="Shi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D13" t="str">
            <v>TOTAL INPUT</v>
          </cell>
          <cell r="F13" t="str">
            <v>TOTAL OUTPUT</v>
          </cell>
          <cell r="H13" t="str">
            <v>TOTAL OBLIGATION</v>
          </cell>
          <cell r="N13" t="str">
            <v>CASH FLOW</v>
          </cell>
        </row>
        <row r="14">
          <cell r="D14">
            <v>1250000</v>
          </cell>
          <cell r="F14">
            <v>545243.1</v>
          </cell>
          <cell r="H14">
            <v>572593.1</v>
          </cell>
          <cell r="N14">
            <v>677406.9</v>
          </cell>
        </row>
      </sheetData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71C014-9B22-4DEA-984F-DB947B76C7C0}" name="Table4" displayName="Table4" ref="B25:W75" totalsRowShown="0" headerRowDxfId="29" dataDxfId="28">
  <autoFilter ref="B25:W75" xr:uid="{4371C014-9B22-4DEA-984F-DB947B76C7C0}"/>
  <tableColumns count="22">
    <tableColumn id="1" xr3:uid="{866CF0A2-6130-4951-99AC-CA88D45FF688}" name="ITEM" dataDxfId="27"/>
    <tableColumn id="2" xr3:uid="{B01F9FC1-DF95-47D6-AE8F-D5BB8C075B0F}" name="VENDOR" dataDxfId="26"/>
    <tableColumn id="3" xr3:uid="{1D3D5C90-7D7F-4B00-8A63-C8766A68F539}" name="PO NUMBER/Order Confirmation" dataDxfId="25"/>
    <tableColumn id="4" xr3:uid="{DDD7E74E-3B6B-4168-8EF2-458C5726D931}" name="QTY" dataDxfId="24"/>
    <tableColumn id="5" xr3:uid="{724CA8F6-C6B7-490D-B69B-23510F294145}" name="PRICE NOT EURO" dataDxfId="23"/>
    <tableColumn id="6" xr3:uid="{BB65CD65-62C8-4F6A-8C7E-9C5F60DD4437}" name="TOTAL PRICE" dataDxfId="22"/>
    <tableColumn id="7" xr3:uid="{712748ED-B92D-4BA8-A445-608FF3AEC98F}" name="BALANCE PAY" dataDxfId="21"/>
    <tableColumn id="8" xr3:uid="{562B3812-4127-4FC7-926B-09D7EA2B00C1}" name="%ADV PAY" dataDxfId="20"/>
    <tableColumn id="9" xr3:uid="{7DC18078-CA13-4224-899C-5BEC0EF05BD9}" name="ADV OR FULL" dataDxfId="19"/>
    <tableColumn id="10" xr3:uid="{C82DC2DA-A76A-4432-A0D9-054DEC71CBB3}" name="EXTRA" dataDxfId="18"/>
    <tableColumn id="11" xr3:uid="{FD4E6DD5-570F-46B7-97BA-1F98992E5130}" name="ADV DATE" dataDxfId="17"/>
    <tableColumn id="12" xr3:uid="{1B708B14-94D2-4614-A359-359B011E45C9}" name="%2ND " dataDxfId="16"/>
    <tableColumn id="13" xr3:uid="{CA49095F-6F85-43AA-B02B-713404677A6A}" name="2ND PAY" dataDxfId="15"/>
    <tableColumn id="14" xr3:uid="{F0EF34D8-5E82-4109-8C4D-5D2E022DC672}" name="2ND PAY DATE" dataDxfId="14"/>
    <tableColumn id="15" xr3:uid="{E7F0F343-EAEB-4028-8DB1-8A6EA671B445}" name="%3RD " dataDxfId="13"/>
    <tableColumn id="16" xr3:uid="{DDA2C28F-F5E8-413F-96ED-158C2D5EB19C}" name="3RD PAY" dataDxfId="12"/>
    <tableColumn id="17" xr3:uid="{1AA2E2D4-9233-436E-971A-0AB977F75EE2}" name="3D PAY DATE" dataDxfId="11"/>
    <tableColumn id="18" xr3:uid="{537DE14D-0B75-48EB-8E5F-1865FBE383B9}" name="%4TH " dataDxfId="10"/>
    <tableColumn id="19" xr3:uid="{D7BA0248-7E6B-45CF-A18F-F6837E812941}" name="4TH PAY" dataDxfId="9"/>
    <tableColumn id="20" xr3:uid="{3ED5D14A-E863-4081-86D5-B1ED2A45AAD5}" name="4TH PAY DATE" dataDxfId="8"/>
    <tableColumn id="21" xr3:uid="{84792E32-883D-4138-8552-498F63F4E150}" name="PURCHASER" dataDxfId="7"/>
    <tableColumn id="22" xr3:uid="{040F1193-71B6-4340-B1CF-67E2AE1BC616}" name="Remark" dataDxfId="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940204-5690-446E-B642-A6FA2629C78B}" name="Table2" displayName="Table2" ref="B16:D22" totalsRowShown="0" headerRowDxfId="5" dataDxfId="4" tableBorderDxfId="3">
  <autoFilter ref="B16:D22" xr:uid="{CA940204-5690-446E-B642-A6FA2629C78B}"/>
  <tableColumns count="3">
    <tableColumn id="1" xr3:uid="{CCB7392D-0415-42F8-8AE8-B3B2B3E18583}" name="ITEM" dataDxfId="2"/>
    <tableColumn id="2" xr3:uid="{48C3A04A-C5C9-407B-AF20-180C7913D0C0}" name="Amount" dataDxfId="1"/>
    <tableColumn id="3" xr3:uid="{C69E06B6-55C4-46D6-9001-B3D08F2BFB8A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Procurement\MOTORS\HELMKE\After%20PO\Commercial\DELTA-HELMKE-2024-%20PO-200%20(003).pdf" TargetMode="External"/><Relationship Id="rId21" Type="http://schemas.openxmlformats.org/officeDocument/2006/relationships/hyperlink" Target="Procurement\Instrument%20LG,LT,LS\WIKA\After%20PO\order%20Confirmation\Proforma_S110243933.PDF" TargetMode="External"/><Relationship Id="rId42" Type="http://schemas.openxmlformats.org/officeDocument/2006/relationships/hyperlink" Target="Procurement\Skid%20for%20Chiller\PO\DELTA-ARKAN-2024-PO-200-1.pdf" TargetMode="External"/><Relationship Id="rId47" Type="http://schemas.openxmlformats.org/officeDocument/2006/relationships/hyperlink" Target="Procurement\Piping%20Components\petro%20sanat%20adel\Commercial\&#1578;&#1575;&#1740;&#1740;&#1583;&#1740;&#1607;%20&#1662;&#1740;&#1588;%20&#1662;&#1585;&#1583;&#1575;&#1582;&#1578;.pdf" TargetMode="External"/><Relationship Id="rId63" Type="http://schemas.openxmlformats.org/officeDocument/2006/relationships/hyperlink" Target="Procurement\Piping%20Components\AFGH%20Farshid\Commercial\&#1578;&#1587;&#1608;&#1740;&#1607;%20&#1589;&#1608;&#1585;&#1578;&#1581;&#1587;&#1575;&#1576;%20&#1588;&#1605;&#1575;&#1585;&#1607;%2014%20&#1576;&#1575;&#1576;&#1578;%20&#1582;&#1585;&#1740;&#1583;%20&#1662;&#1575;&#1740;&#1662;%20&#1575;&#1586;%20&#1570;&#1585;&#1740;&#1606;%20&#1601;&#1608;&#1604;&#1575;&#1583;%20&#1711;&#1587;&#1578;&#1585;%20&#1607;&#1605;&#1578;&#1575;.pdf" TargetMode="External"/><Relationship Id="rId68" Type="http://schemas.openxmlformats.org/officeDocument/2006/relationships/hyperlink" Target="Procurement\Piping%20Components\petro%20sanat%20adel\Commercial\PR200-%20Flange%20PSA-%20balance%20payment%20slip%201.pdf" TargetMode="External"/><Relationship Id="rId84" Type="http://schemas.openxmlformats.org/officeDocument/2006/relationships/hyperlink" Target="Procurement\Cable%20tray\Ajineh\Commercial\&#1578;&#1587;&#1608;&#1740;&#1607;%20&#1581;&#1587;&#1575;&#1576;%20&#1582;&#1585;&#1740;&#1583;%20&#1587;&#1740;&#1606;&#1740;%20&#1705;&#1575;&#1576;&#1604;.pdf" TargetMode="External"/><Relationship Id="rId89" Type="http://schemas.openxmlformats.org/officeDocument/2006/relationships/table" Target="../tables/table1.xml"/><Relationship Id="rId16" Type="http://schemas.openxmlformats.org/officeDocument/2006/relationships/hyperlink" Target="Procurement\Instrument%20LG,LT,LS\Klinger\After%20PO\order%20Confirmation\Auftrag_2091523.pdf" TargetMode="External"/><Relationship Id="rId11" Type="http://schemas.openxmlformats.org/officeDocument/2006/relationships/hyperlink" Target="Procurement\Cable\Forelind\doc05517420240801131246.pdf" TargetMode="External"/><Relationship Id="rId32" Type="http://schemas.openxmlformats.org/officeDocument/2006/relationships/hyperlink" Target="Procurement\FCV\Barthel\Commercial\Advance%20-%20Barthel%20%20%20-200.pdf" TargetMode="External"/><Relationship Id="rId37" Type="http://schemas.openxmlformats.org/officeDocument/2006/relationships/hyperlink" Target="Procurement\Ejector\Commercial\Auftragsbesta&#776;tigung_U&#776;berweisung_DE70200303000235195000_28-11-2024_12-42.pdf" TargetMode="External"/><Relationship Id="rId53" Type="http://schemas.openxmlformats.org/officeDocument/2006/relationships/hyperlink" Target="Procurement\Instruments%20PG,PT,TT\WIKA\Commercial\Druckansicht.pdf" TargetMode="External"/><Relationship Id="rId58" Type="http://schemas.openxmlformats.org/officeDocument/2006/relationships/hyperlink" Target="Procurement\Control%20valve\VSI\Commercial\VSI%20Controls%20-%20PO-200-%20Balance%20payment%20slip.pdf" TargetMode="External"/><Relationship Id="rId74" Type="http://schemas.openxmlformats.org/officeDocument/2006/relationships/hyperlink" Target="Procurement\Instrument%20LG,LT,LS\WIKA\Commercial\I00759175.pdf" TargetMode="External"/><Relationship Id="rId79" Type="http://schemas.openxmlformats.org/officeDocument/2006/relationships/hyperlink" Target="Procurement\Instrumentation%20work%20compressor%20skid\NASH\Commercial\Pr200-%20Nash-%202nd%20Payment%20Slip.pdf" TargetMode="External"/><Relationship Id="rId5" Type="http://schemas.openxmlformats.org/officeDocument/2006/relationships/hyperlink" Target="Procurement\Condenser%20Air%20cooler\Damafin\PO\PO%20ENER-DMF-2024-100-003.pdf" TargetMode="External"/><Relationship Id="rId90" Type="http://schemas.openxmlformats.org/officeDocument/2006/relationships/table" Target="../tables/table2.xml"/><Relationship Id="rId14" Type="http://schemas.openxmlformats.org/officeDocument/2006/relationships/hyperlink" Target="Procurement\Control%20valve\VSI\After%20PO\order%20Confirmation\DELTA-PETROL%20VALVES-2024-PO-200_SIGNED.pdf" TargetMode="External"/><Relationship Id="rId22" Type="http://schemas.openxmlformats.org/officeDocument/2006/relationships/hyperlink" Target="Procurement\Manual%20Valves\Al%20zerwa\Manifold%20valves%20&amp;%20Needle%20Valves\Commercial\Tax%20Invoice.pdf" TargetMode="External"/><Relationship Id="rId27" Type="http://schemas.openxmlformats.org/officeDocument/2006/relationships/hyperlink" Target="Procurement\MOTORS\HELMKE\After%20PO\Commercial\Deposit%20invoice%2011062401021.pdf" TargetMode="External"/><Relationship Id="rId30" Type="http://schemas.openxmlformats.org/officeDocument/2006/relationships/hyperlink" Target="Procurement\Safety%20valve\Technical\Commercial\002385.pdf" TargetMode="External"/><Relationship Id="rId35" Type="http://schemas.openxmlformats.org/officeDocument/2006/relationships/hyperlink" Target="Procurement\JB%20&amp;%20LCP\Cortem\Commercial\1730887478635.jpg" TargetMode="External"/><Relationship Id="rId43" Type="http://schemas.openxmlformats.org/officeDocument/2006/relationships/hyperlink" Target="Procurement\Receiver%20Header\PO\DELTA-ARKAN-2024-PO-200.pdf" TargetMode="External"/><Relationship Id="rId48" Type="http://schemas.openxmlformats.org/officeDocument/2006/relationships/hyperlink" Target="Procurement\Piping%20Components\Pich%20Mohre%20Sazi\Commercial\Advance%20Payment%20Slip-%20PMS-PR200.pdf" TargetMode="External"/><Relationship Id="rId56" Type="http://schemas.openxmlformats.org/officeDocument/2006/relationships/hyperlink" Target="Procurement\Piping%20Components\AFGH%20Farshid\Commercial\&#1570;&#1585;&#1740;&#1606;%20&#1601;&#1608;&#1604;&#1575;&#1583;%20&#1711;&#1587;&#1578;&#1585;%20&#1607;&#1605;&#1578;&#1575;.pdf" TargetMode="External"/><Relationship Id="rId64" Type="http://schemas.openxmlformats.org/officeDocument/2006/relationships/hyperlink" Target="Procurement\JB%20&amp;%20LCP\Cortem\Commercial\cortem%20Balance%20Payment%20Pr-200.pdf" TargetMode="External"/><Relationship Id="rId69" Type="http://schemas.openxmlformats.org/officeDocument/2006/relationships/hyperlink" Target="Procurement\Piping%20Components\petro%20sanat%20adel\Commercial\PR200-%20Flange%20PSA-%20balance%20payment%20slip%202.pdf" TargetMode="External"/><Relationship Id="rId77" Type="http://schemas.openxmlformats.org/officeDocument/2006/relationships/hyperlink" Target="Procurement\Cable%20tray\Ajineh\Commercial\&#1588;&#1585;&#1705;&#1578;%20&#1578;&#1608;&#1604;&#1740;&#1583;&#1740;%20&#1608;%20&#1589;&#1606;&#1593;&#1578;&#1740;%20&#1570;&#1688;&#1740;&#1606;&#1607;%20&#1576;&#1575;&#1576;&#1578;%20&#1662;&#1740;&#1588;%20&#1662;&#1585;&#1583;&#1575;&#1582;&#1578;%20&#1582;&#1585;&#1740;&#1583;%20&#1587;&#1740;&#1606;&#1740;.pdf" TargetMode="External"/><Relationship Id="rId8" Type="http://schemas.openxmlformats.org/officeDocument/2006/relationships/hyperlink" Target="Procurement\Oil%20heater\FATI\Commercial\FATI%20%20%20%20%20%2050%20%25%20advance.pdf" TargetMode="External"/><Relationship Id="rId51" Type="http://schemas.openxmlformats.org/officeDocument/2006/relationships/hyperlink" Target="Procurement\Cable\Moghan%20Cable\Commercial\Moghan%20Cable-%20Advance%20payment%201.pdf" TargetMode="External"/><Relationship Id="rId72" Type="http://schemas.openxmlformats.org/officeDocument/2006/relationships/hyperlink" Target="Procurement\Instrumentation%20work%20compressor%20skid\NASH\PO\ENER-NASH-2025-PO-200-%20DRAFT.pdf" TargetMode="External"/><Relationship Id="rId80" Type="http://schemas.openxmlformats.org/officeDocument/2006/relationships/hyperlink" Target="Shipping\Shipping%20tubing%20from%20korea%20by%20JBC-Farshid\M140525565320LOC%20-%20Korea.pdf" TargetMode="External"/><Relationship Id="rId85" Type="http://schemas.openxmlformats.org/officeDocument/2006/relationships/hyperlink" Target="Procurement\Instrumentation%20work%20compressor%20skid\NASH\Commercial\Confirmation_03Jul2025_151429.pdf" TargetMode="External"/><Relationship Id="rId3" Type="http://schemas.openxmlformats.org/officeDocument/2006/relationships/hyperlink" Target="Procurement\Compressor%20Skid\After%20PO\order%20Confirmation\SO2400116%20R1.pdf" TargetMode="External"/><Relationship Id="rId12" Type="http://schemas.openxmlformats.org/officeDocument/2006/relationships/hyperlink" Target="Procurement\FCV\Barthel\After%20PO\order%20Confirmation\Order_1196838_Fritz%20Barthel%20Armaturen%20GmbH%20&amp;%20Co.%20KG.pdf" TargetMode="External"/><Relationship Id="rId17" Type="http://schemas.openxmlformats.org/officeDocument/2006/relationships/hyperlink" Target="Procurement\Safety%20valve\Technical\After%20PO\order%20Confirmation\24-2385%20DELTA%20GMBH.pdf" TargetMode="External"/><Relationship Id="rId25" Type="http://schemas.openxmlformats.org/officeDocument/2006/relationships/hyperlink" Target="Procurement\Compressor%20Skid\commercial\RV-%20ENER%20SO2400116-%20advance%20payment%20compressor%20skid.pdf" TargetMode="External"/><Relationship Id="rId33" Type="http://schemas.openxmlformats.org/officeDocument/2006/relationships/hyperlink" Target="Procurement\Manual%20Valves\Al%20zerwa\Manifold%20valves%20&amp;%20Needle%20Valves\Commercial\LN63539371848497.pdf" TargetMode="External"/><Relationship Id="rId38" Type="http://schemas.openxmlformats.org/officeDocument/2006/relationships/hyperlink" Target="Procurement\Ejector\PO\DELTA-WIJBENGA-2024-PO-200.pdf" TargetMode="External"/><Relationship Id="rId46" Type="http://schemas.openxmlformats.org/officeDocument/2006/relationships/hyperlink" Target="Procurement\Piping%20Components\Foolad%20Asa\Commercial\&#1662;&#1740;&#1588;%20&#1662;&#1585;&#1583;&#1575;&#1582;&#1578;%20&#1662;&#1740;&#1588;%20&#1601;&#1575;&#1705;&#1578;&#1608;&#1585;%201194_1403.pdf" TargetMode="External"/><Relationship Id="rId59" Type="http://schemas.openxmlformats.org/officeDocument/2006/relationships/hyperlink" Target="Procurement\Compressor%20Skid\commercial\Full%20payment%20slip%20MYCOM%20PR-200.pdf" TargetMode="External"/><Relationship Id="rId67" Type="http://schemas.openxmlformats.org/officeDocument/2006/relationships/hyperlink" Target="Procurement\Piping%20Components\Pich%20Mohre%20Sazi\Commercial\Parsian%20Internet%20Bank&#1662;&#1575;&#1585;&#1587;&#1740;&#1575;&#1606;%20&#1662;&#1740;&#1670;%20&#1578;&#1576;&#1585;&#1740;&#1586;.pdf" TargetMode="External"/><Relationship Id="rId20" Type="http://schemas.openxmlformats.org/officeDocument/2006/relationships/hyperlink" Target="Procurement\Manual%20Valves\Metallum\After%20PO\order%20Confirmation\Scan2024-11-05_104954.pdf" TargetMode="External"/><Relationship Id="rId41" Type="http://schemas.openxmlformats.org/officeDocument/2006/relationships/hyperlink" Target="Procurement\Receiver%20Header\Commercial\Receiver%20header%20ADV%20Pay%20Receipt.pdf" TargetMode="External"/><Relationship Id="rId54" Type="http://schemas.openxmlformats.org/officeDocument/2006/relationships/hyperlink" Target="Procurement\Glands\Electromec-%20CMP\Commercial\DQT-186065-PI%20-%20Slip%202024.12.25.pdf" TargetMode="External"/><Relationship Id="rId62" Type="http://schemas.openxmlformats.org/officeDocument/2006/relationships/hyperlink" Target="Procurement\Filter%20Dryer\Mycom\Commercial\Full%20payment%20slip%20MYCOM%20PR-200.pdf" TargetMode="External"/><Relationship Id="rId70" Type="http://schemas.openxmlformats.org/officeDocument/2006/relationships/hyperlink" Target="Procurement\Tubing%20Compressor\Valve%20Technical\Commercial\PISO-00526%20-%20ENSLIP.pdf" TargetMode="External"/><Relationship Id="rId75" Type="http://schemas.openxmlformats.org/officeDocument/2006/relationships/hyperlink" Target="Procurement\Instrument%20LG,LT,LS\WIKA\Commercial\I00759176.pdf" TargetMode="External"/><Relationship Id="rId83" Type="http://schemas.openxmlformats.org/officeDocument/2006/relationships/hyperlink" Target="Procurement\PLC%20Software\Commercial\No%20" TargetMode="External"/><Relationship Id="rId88" Type="http://schemas.openxmlformats.org/officeDocument/2006/relationships/drawing" Target="../drawings/drawing1.xml"/><Relationship Id="rId1" Type="http://schemas.openxmlformats.org/officeDocument/2006/relationships/hyperlink" Target="Procurement\Engineering%20activities\Commercial\RV-%20ENER%20(003)-advance%20Payment%20engineering.pdf" TargetMode="External"/><Relationship Id="rId6" Type="http://schemas.openxmlformats.org/officeDocument/2006/relationships/hyperlink" Target="Procurement\Condenser%20Air%20cooler\Damafin\After%20PO\Commercial\Payment%20Confirmation%20(004).pdf" TargetMode="External"/><Relationship Id="rId15" Type="http://schemas.openxmlformats.org/officeDocument/2006/relationships/hyperlink" Target="Procurement\Control%20valve\VSI\Commercial\FVIV24000211.pdf" TargetMode="External"/><Relationship Id="rId23" Type="http://schemas.openxmlformats.org/officeDocument/2006/relationships/hyperlink" Target="Procurement\Manual%20Valves\Al%20zerwa\Manifold%20valves%20&amp;%20Needle%20Valves\Commercial\Ener%20INV.2.pdf" TargetMode="External"/><Relationship Id="rId28" Type="http://schemas.openxmlformats.org/officeDocument/2006/relationships/hyperlink" Target="Procurement\MOTORS\HELMKE\After%20PO\Commercial\40911485.pdf" TargetMode="External"/><Relationship Id="rId36" Type="http://schemas.openxmlformats.org/officeDocument/2006/relationships/hyperlink" Target="Procurement\Solenoid%20Valve\Mycom\PO\DELTA-MME-2024-PO-200-01.pdf" TargetMode="External"/><Relationship Id="rId49" Type="http://schemas.openxmlformats.org/officeDocument/2006/relationships/hyperlink" Target="Procurement\Piping%20Components\Pars%20regulator\Commercial\&#1582;&#1585;&#1740;&#1583;%20&#1575;&#1602;&#1604;&#1575;&#1605;%20&#1578;&#1740;&#1608;&#1576;&#1740;&#1606;&#1711;%20&#1588;&#1585;&#1705;&#1578;%20&#1662;&#1575;&#1585;&#1587;%20&#1585;&#1711;&#1608;&#1604;&#1575;&#1578;&#1608;&#1585;.pdf" TargetMode="External"/><Relationship Id="rId57" Type="http://schemas.openxmlformats.org/officeDocument/2006/relationships/hyperlink" Target="Procurement\Safety%20valve\Technical\Commercial\Technical%20-%20PO-200%20Balance%20payment%20Slip.pdf" TargetMode="External"/><Relationship Id="rId10" Type="http://schemas.openxmlformats.org/officeDocument/2006/relationships/hyperlink" Target="Procurement\Chiller%20Evaporator\Farnikan\Commercial\Payment%20To%20Farnikan%20PR%20200-Advance%20Payment%20(003).pdf" TargetMode="External"/><Relationship Id="rId31" Type="http://schemas.openxmlformats.org/officeDocument/2006/relationships/hyperlink" Target="Procurement\Manual%20Valves\Al%20zerwa\Ball%20valve\Commercial\IMG-20241101-WA0000.jpg" TargetMode="External"/><Relationship Id="rId44" Type="http://schemas.openxmlformats.org/officeDocument/2006/relationships/hyperlink" Target="Procurement\Oil%20heater\FATI\Commercial\FATI.pdf" TargetMode="External"/><Relationship Id="rId52" Type="http://schemas.openxmlformats.org/officeDocument/2006/relationships/hyperlink" Target="Procurement\Cable\Moghan%20Cable\Commercial\Moghan%20Cable-%20Advance%20payment%202.pdf" TargetMode="External"/><Relationship Id="rId60" Type="http://schemas.openxmlformats.org/officeDocument/2006/relationships/hyperlink" Target="Procurement\Solenoid%20Valve\Mycom\Commercial\Full%20payment%20slip%20MYCOM%20PR-200.pdf" TargetMode="External"/><Relationship Id="rId65" Type="http://schemas.openxmlformats.org/officeDocument/2006/relationships/hyperlink" Target="Procurement\Teflon%20PTFE\AFGH\cartableSuccessfulRequest-70007845-16.pdf" TargetMode="External"/><Relationship Id="rId73" Type="http://schemas.openxmlformats.org/officeDocument/2006/relationships/hyperlink" Target="Procurement\Instrumentation%20work%20compressor%20skid\NASH\Commercial\NASH-PR%20200-NI-25-293.pdf" TargetMode="External"/><Relationship Id="rId78" Type="http://schemas.openxmlformats.org/officeDocument/2006/relationships/hyperlink" Target="Procurement\Piping%20Components\AFGH%20Farshid\Commercial\&#1578;&#1587;&#1608;&#1740;&#1607;%20&#1589;&#1608;&#1585;&#1578;&#1581;&#1587;&#1575;&#1576;%20&#1588;&#1605;&#1575;&#1585;&#1607;%2014%20&#1576;&#1575;&#1576;&#1578;%20&#1582;&#1585;&#1740;&#1583;%20&#1662;&#1575;&#1740;&#1662;%20&#1575;&#1586;%20&#1570;&#1585;&#1740;&#1606;%20&#1601;&#1608;&#1604;&#1575;&#1583;%20&#1711;&#1587;&#1578;&#1585;%20&#1607;&#1605;&#1578;&#1575;.pdf" TargetMode="External"/><Relationship Id="rId81" Type="http://schemas.openxmlformats.org/officeDocument/2006/relationships/hyperlink" Target="Shipping\Shipping%20Fati%20by%20JBC-Farshid\M140525565272LOC%20-%20Italy.pdf" TargetMode="External"/><Relationship Id="rId86" Type="http://schemas.openxmlformats.org/officeDocument/2006/relationships/hyperlink" Target="Procurement\Instrumentation%20work%20compressor%20skid\NASH\Commercial\Confirmation_03Jul2025_151845.pdf" TargetMode="External"/><Relationship Id="rId4" Type="http://schemas.openxmlformats.org/officeDocument/2006/relationships/hyperlink" Target="Procurement\MOTORS\HELMKE\After%20PO\order%20Confirmation\OrderConfirmation_11042400635.pdf" TargetMode="External"/><Relationship Id="rId9" Type="http://schemas.openxmlformats.org/officeDocument/2006/relationships/hyperlink" Target="Procurement\Chiller%20Evaporator\Farnikan\PO\DELTA-FARNIKAN-2024-PO-200-Stamed.pdf" TargetMode="External"/><Relationship Id="rId13" Type="http://schemas.openxmlformats.org/officeDocument/2006/relationships/hyperlink" Target="Procurement\Filter%20Dryer\Mycom\After%20PO\order%20Confirmation\SO2400361..pdf" TargetMode="External"/><Relationship Id="rId18" Type="http://schemas.openxmlformats.org/officeDocument/2006/relationships/hyperlink" Target="Procurement\Manual%20Valves\Al%20zerwa\Ball%20valve\Commercial\Ener%20tax%20Invoice.pdf" TargetMode="External"/><Relationship Id="rId39" Type="http://schemas.openxmlformats.org/officeDocument/2006/relationships/hyperlink" Target="Procurement\PLC%20Software\PO\DELTA-PLVSV-2024-PO-200.pdf" TargetMode="External"/><Relationship Id="rId34" Type="http://schemas.openxmlformats.org/officeDocument/2006/relationships/hyperlink" Target="Procurement\Manual%20Valves\Al%20zerwa\Manifold%20valves%20&amp;%20Needle%20Valves\Commercial\ImportedPhoto_1731487109205.jpg" TargetMode="External"/><Relationship Id="rId50" Type="http://schemas.openxmlformats.org/officeDocument/2006/relationships/hyperlink" Target="Procurement\Piping%20Components\Pars%20regulator\Commercial\&#1582;&#1585;&#1740;&#1583;%20&#1575;&#1602;&#1604;&#1575;&#1605;%20&#1578;&#1740;&#1608;&#1576;&#1740;&#1606;&#1711;&#1588;&#1585;&#1705;&#1578;%20&#1662;&#1575;&#1585;&#1587;%20&#1585;&#1711;&#1608;&#1604;&#1575;&#1578;&#1608;&#1585;1.pdf" TargetMode="External"/><Relationship Id="rId55" Type="http://schemas.openxmlformats.org/officeDocument/2006/relationships/hyperlink" Target="Procurement\Glands\Electromec-%20CMP\PO\EN-ELECTOMEC-2024-PO-200.pdf" TargetMode="External"/><Relationship Id="rId76" Type="http://schemas.openxmlformats.org/officeDocument/2006/relationships/hyperlink" Target="Procurement\Cable\Moghan%20Cable\Commercial\&#1578;&#1587;&#1608;&#1740;&#1607;%20&#1589;&#1608;&#1585;&#1578;&#1581;&#1587;&#1575;&#1576;%20&#1582;&#1585;&#1740;&#1583;%20&#1705;&#1575;&#1576;&#1604;.pdf" TargetMode="External"/><Relationship Id="rId7" Type="http://schemas.openxmlformats.org/officeDocument/2006/relationships/hyperlink" Target="Procurement\Oil%20heater\FATI\After%20PO\order%20Confirmation\0C_1296_16072024_DELTA%20GmbH,%20PO%20200.pdf" TargetMode="External"/><Relationship Id="rId71" Type="http://schemas.openxmlformats.org/officeDocument/2006/relationships/hyperlink" Target="Procurement\PLC\PHE\Commercial\CamScanner%2005-03-2025%2019.54.pdf" TargetMode="External"/><Relationship Id="rId2" Type="http://schemas.openxmlformats.org/officeDocument/2006/relationships/hyperlink" Target="Procurement\Engineering%20activities\PO\ENER-MME-2024-100-001%20(003).pdf" TargetMode="External"/><Relationship Id="rId29" Type="http://schemas.openxmlformats.org/officeDocument/2006/relationships/hyperlink" Target="Procurement\Instrument%20LG,LT,LS\Klinger\Commercial\2091523%20%20%20%20%20%20%20%20%20%20%20PO-200.pdf" TargetMode="External"/><Relationship Id="rId24" Type="http://schemas.openxmlformats.org/officeDocument/2006/relationships/hyperlink" Target="Procurement\JB%20&amp;%20LCP\Cortem\After%20PO\order%20Confirmation\Order%20Acknowledgement%20CGFZ-3844.pdf" TargetMode="External"/><Relationship Id="rId40" Type="http://schemas.openxmlformats.org/officeDocument/2006/relationships/hyperlink" Target="Procurement\Skid%20for%20Chiller\Commercial\chiller%20skid%20ADV%20Pay%20Receipt.pdf" TargetMode="External"/><Relationship Id="rId45" Type="http://schemas.openxmlformats.org/officeDocument/2006/relationships/hyperlink" Target="Procurement\Piping%20Components\Behta\Commercial\Payment%20Slip-%20Behta-PR200.pdf" TargetMode="External"/><Relationship Id="rId66" Type="http://schemas.openxmlformats.org/officeDocument/2006/relationships/hyperlink" Target="Procurement\Fitting%20instruments\Commercial\SLIP-PI-AEE-25-0029%20(ENER-HLK).pdf" TargetMode="External"/><Relationship Id="rId87" Type="http://schemas.openxmlformats.org/officeDocument/2006/relationships/hyperlink" Target="Procurement\Packing%20&amp;%20Tarpaulin\SAS\Commercial\LN41743313839631.pdf" TargetMode="External"/><Relationship Id="rId61" Type="http://schemas.openxmlformats.org/officeDocument/2006/relationships/hyperlink" Target="Procurement\Engineering%20activities\Commercial\Full%20payment%20slip%20MYCOM%20PR-200.pdf" TargetMode="External"/><Relationship Id="rId82" Type="http://schemas.openxmlformats.org/officeDocument/2006/relationships/hyperlink" Target="Shipping\Shipping%20Germany%20by%20JBC-Farshid\M140525565358LOC-%20Germany.pdf" TargetMode="External"/><Relationship Id="rId19" Type="http://schemas.openxmlformats.org/officeDocument/2006/relationships/hyperlink" Target="Procurement\Instruments%20PG,PT,TT\WIKA\After%20PO\order%20Confirmation\Proforma%20Order%20Confirmation_S1102325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4"/>
  <sheetViews>
    <sheetView tabSelected="1" topLeftCell="A57" zoomScale="85" zoomScaleNormal="85" workbookViewId="0">
      <selection activeCell="A25" sqref="A25:XFD74"/>
    </sheetView>
  </sheetViews>
  <sheetFormatPr defaultRowHeight="14.4" x14ac:dyDescent="0.3"/>
  <cols>
    <col min="1" max="1" width="13.33203125" customWidth="1"/>
    <col min="2" max="2" width="29.44140625" customWidth="1"/>
    <col min="3" max="3" width="19.6640625" customWidth="1"/>
    <col min="4" max="4" width="30.88671875" customWidth="1"/>
    <col min="5" max="5" width="13.88671875" customWidth="1"/>
    <col min="6" max="6" width="28" customWidth="1"/>
    <col min="7" max="7" width="21.88671875" customWidth="1"/>
    <col min="8" max="8" width="16.109375" customWidth="1"/>
    <col min="9" max="9" width="15" customWidth="1"/>
    <col min="10" max="10" width="18.44140625" customWidth="1"/>
    <col min="11" max="11" width="15.33203125" customWidth="1"/>
    <col min="12" max="12" width="14.88671875" customWidth="1"/>
    <col min="13" max="13" width="12.5546875" customWidth="1"/>
    <col min="14" max="14" width="18.33203125" customWidth="1"/>
    <col min="15" max="15" width="18.21875" customWidth="1"/>
    <col min="16" max="16" width="17" customWidth="1"/>
    <col min="17" max="17" width="16" customWidth="1"/>
    <col min="18" max="18" width="14.44140625" customWidth="1"/>
    <col min="19" max="19" width="14.21875" customWidth="1"/>
    <col min="20" max="20" width="16.5546875" customWidth="1"/>
    <col min="21" max="21" width="16" customWidth="1"/>
    <col min="22" max="22" width="15.44140625" customWidth="1"/>
    <col min="23" max="23" width="28.21875" customWidth="1"/>
  </cols>
  <sheetData>
    <row r="1" spans="1:2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  <c r="S1" s="3"/>
      <c r="T1" s="3"/>
      <c r="U1" s="3"/>
      <c r="V1" s="3"/>
      <c r="W1" s="3"/>
      <c r="X1" s="3"/>
    </row>
    <row r="2" spans="1:2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  <c r="S2" s="3"/>
      <c r="T2" s="3"/>
      <c r="U2" s="3"/>
      <c r="V2" s="3"/>
      <c r="W2" s="3"/>
      <c r="X2" s="3"/>
    </row>
    <row r="3" spans="1:2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  <c r="S3" s="3"/>
      <c r="T3" s="3"/>
      <c r="U3" s="3"/>
      <c r="V3" s="3"/>
      <c r="W3" s="3"/>
      <c r="X3" s="3"/>
    </row>
    <row r="4" spans="1:2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3"/>
      <c r="R4" s="3"/>
      <c r="S4" s="3"/>
      <c r="T4" s="3"/>
      <c r="U4" s="3"/>
      <c r="V4" s="3"/>
      <c r="W4" s="3"/>
      <c r="X4" s="3"/>
    </row>
    <row r="5" spans="1:2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3"/>
      <c r="R5" s="3"/>
      <c r="S5" s="3"/>
      <c r="T5" s="3"/>
      <c r="U5" s="3"/>
      <c r="V5" s="3"/>
      <c r="W5" s="3"/>
      <c r="X5" s="3"/>
    </row>
    <row r="6" spans="1:2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3"/>
      <c r="R6" s="3"/>
      <c r="S6" s="3"/>
      <c r="T6" s="3"/>
      <c r="U6" s="3"/>
      <c r="V6" s="3"/>
      <c r="W6" s="3"/>
      <c r="X6" s="3"/>
    </row>
    <row r="7" spans="1:2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3"/>
      <c r="R7" s="3"/>
      <c r="S7" s="3"/>
      <c r="T7" s="3"/>
      <c r="U7" s="3"/>
      <c r="V7" s="3"/>
      <c r="W7" s="3"/>
      <c r="X7" s="3"/>
    </row>
    <row r="8" spans="1:2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3"/>
      <c r="R8" s="3"/>
      <c r="S8" s="3"/>
      <c r="T8" s="3"/>
      <c r="U8" s="3"/>
      <c r="V8" s="3"/>
      <c r="W8" s="3"/>
      <c r="X8" s="3"/>
    </row>
    <row r="9" spans="1:2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3"/>
      <c r="R9" s="3"/>
      <c r="S9" s="3"/>
      <c r="T9" s="3"/>
      <c r="U9" s="3"/>
      <c r="V9" s="3"/>
      <c r="W9" s="3"/>
      <c r="X9" s="3"/>
    </row>
    <row r="10" spans="1:2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3"/>
      <c r="R10" s="3"/>
      <c r="S10" s="3"/>
      <c r="T10" s="3"/>
      <c r="U10" s="3"/>
      <c r="V10" s="3"/>
      <c r="W10" s="3"/>
      <c r="X10" s="3"/>
    </row>
    <row r="11" spans="1:2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3"/>
      <c r="R11" s="3"/>
      <c r="S11" s="3"/>
      <c r="T11" s="3"/>
      <c r="U11" s="3"/>
      <c r="V11" s="3"/>
      <c r="W11" s="3"/>
      <c r="X11" s="3"/>
    </row>
    <row r="12" spans="1:24" ht="15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3"/>
    </row>
    <row r="13" spans="1:24" ht="63" thickBot="1" x14ac:dyDescent="0.35">
      <c r="A13" s="3"/>
      <c r="B13" s="4" t="s">
        <v>0</v>
      </c>
      <c r="C13" s="5"/>
      <c r="D13" s="4" t="s">
        <v>1</v>
      </c>
      <c r="E13" s="5"/>
      <c r="F13" s="4" t="s">
        <v>2</v>
      </c>
      <c r="G13" s="5"/>
      <c r="H13" s="4" t="s">
        <v>3</v>
      </c>
      <c r="I13" s="5"/>
      <c r="J13" s="4" t="s">
        <v>4</v>
      </c>
      <c r="K13" s="5"/>
      <c r="L13" s="4" t="s">
        <v>5</v>
      </c>
      <c r="M13" s="5"/>
      <c r="N13" s="4" t="s">
        <v>6</v>
      </c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6.2" thickBot="1" x14ac:dyDescent="0.35">
      <c r="A14" s="6"/>
      <c r="B14" s="7">
        <v>1250000</v>
      </c>
      <c r="C14" s="5"/>
      <c r="D14" s="7">
        <f>SUM(Table2[Amount])</f>
        <v>1250000</v>
      </c>
      <c r="E14" s="5"/>
      <c r="F14" s="7">
        <f>SUM(J75+K75+N75+Q75+T75)</f>
        <v>545243.1</v>
      </c>
      <c r="G14" s="5"/>
      <c r="H14" s="7">
        <f>G75</f>
        <v>572593.1</v>
      </c>
      <c r="I14" s="5"/>
      <c r="J14" s="7">
        <f>H75</f>
        <v>27350</v>
      </c>
      <c r="K14" s="5"/>
      <c r="L14" s="7">
        <f>D14-F14</f>
        <v>704756.9</v>
      </c>
      <c r="M14" s="5"/>
      <c r="N14" s="7">
        <f>D14-H14</f>
        <v>677406.9</v>
      </c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thickBo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7.799999999999997" customHeight="1" thickBot="1" x14ac:dyDescent="0.35">
      <c r="A16" s="3"/>
      <c r="B16" s="8" t="s">
        <v>7</v>
      </c>
      <c r="C16" s="8" t="s">
        <v>8</v>
      </c>
      <c r="D16" s="9" t="s">
        <v>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30" customHeight="1" thickBot="1" x14ac:dyDescent="0.35">
      <c r="A17" s="3"/>
      <c r="B17" s="10" t="s">
        <v>10</v>
      </c>
      <c r="C17" s="11">
        <v>325000</v>
      </c>
      <c r="D17" s="12">
        <v>45315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8.2" customHeight="1" thickBot="1" x14ac:dyDescent="0.35">
      <c r="A18" s="3"/>
      <c r="B18" s="10" t="s">
        <v>11</v>
      </c>
      <c r="C18" s="11">
        <v>300000</v>
      </c>
      <c r="D18" s="13">
        <v>45342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7" customHeight="1" thickBot="1" x14ac:dyDescent="0.35">
      <c r="A19" s="3"/>
      <c r="B19" s="10" t="s">
        <v>12</v>
      </c>
      <c r="C19" s="11">
        <v>250000</v>
      </c>
      <c r="D19" s="13">
        <v>45656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0.6" customHeight="1" thickBot="1" x14ac:dyDescent="0.35">
      <c r="A20" s="3"/>
      <c r="B20" s="10" t="s">
        <v>13</v>
      </c>
      <c r="C20" s="11">
        <v>62500</v>
      </c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0.6" customHeight="1" thickBot="1" x14ac:dyDescent="0.35">
      <c r="A21" s="3"/>
      <c r="B21" s="10" t="s">
        <v>14</v>
      </c>
      <c r="C21" s="11">
        <v>312500</v>
      </c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2.4" customHeight="1" thickBot="1" x14ac:dyDescent="0.35">
      <c r="A22" s="3"/>
      <c r="B22" s="10" t="s">
        <v>15</v>
      </c>
      <c r="C22" s="11"/>
      <c r="D22" s="1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3">
      <c r="A25" s="3"/>
      <c r="B25" s="15" t="s">
        <v>7</v>
      </c>
      <c r="C25" s="15" t="s">
        <v>16</v>
      </c>
      <c r="D25" s="15" t="s">
        <v>17</v>
      </c>
      <c r="E25" s="15" t="s">
        <v>18</v>
      </c>
      <c r="F25" s="15" t="s">
        <v>19</v>
      </c>
      <c r="G25" s="15" t="s">
        <v>20</v>
      </c>
      <c r="H25" s="15" t="s">
        <v>21</v>
      </c>
      <c r="I25" s="15" t="s">
        <v>22</v>
      </c>
      <c r="J25" s="15" t="s">
        <v>23</v>
      </c>
      <c r="K25" s="15" t="s">
        <v>24</v>
      </c>
      <c r="L25" s="15" t="s">
        <v>25</v>
      </c>
      <c r="M25" s="15" t="s">
        <v>26</v>
      </c>
      <c r="N25" s="15" t="s">
        <v>27</v>
      </c>
      <c r="O25" s="15" t="s">
        <v>28</v>
      </c>
      <c r="P25" s="15" t="s">
        <v>29</v>
      </c>
      <c r="Q25" s="15" t="s">
        <v>30</v>
      </c>
      <c r="R25" s="15" t="s">
        <v>31</v>
      </c>
      <c r="S25" s="15" t="s">
        <v>32</v>
      </c>
      <c r="T25" s="15" t="s">
        <v>33</v>
      </c>
      <c r="U25" s="15" t="s">
        <v>34</v>
      </c>
      <c r="V25" s="15" t="s">
        <v>35</v>
      </c>
      <c r="W25" s="15" t="s">
        <v>36</v>
      </c>
      <c r="X25" s="3"/>
    </row>
    <row r="26" spans="1:24" ht="21" x14ac:dyDescent="0.3">
      <c r="A26" s="3"/>
      <c r="B26" s="16" t="s">
        <v>37</v>
      </c>
      <c r="C26" s="17" t="s">
        <v>38</v>
      </c>
      <c r="D26" s="18" t="s">
        <v>39</v>
      </c>
      <c r="E26" s="17">
        <v>2</v>
      </c>
      <c r="F26" s="17"/>
      <c r="G26" s="19">
        <v>143050</v>
      </c>
      <c r="H26" s="19">
        <f>Table4[[#This Row],[TOTAL PRICE]]-Table4[[#This Row],[ADV OR FULL]]-Table4[[#This Row],[2ND PAY]]-Table4[[#This Row],[3RD PAY]]-Table4[[#This Row],[4TH PAY]]</f>
        <v>0</v>
      </c>
      <c r="I26" s="20">
        <v>0.4</v>
      </c>
      <c r="J26" s="19">
        <v>56000</v>
      </c>
      <c r="K26" s="19"/>
      <c r="L26" s="21">
        <v>45355</v>
      </c>
      <c r="M26" s="20">
        <v>0.6</v>
      </c>
      <c r="N26" s="19">
        <v>87050</v>
      </c>
      <c r="O26" s="22">
        <v>45673</v>
      </c>
      <c r="P26" s="20"/>
      <c r="Q26" s="19"/>
      <c r="R26" s="17"/>
      <c r="S26" s="20"/>
      <c r="T26" s="19"/>
      <c r="U26" s="17"/>
      <c r="V26" s="23" t="s">
        <v>40</v>
      </c>
      <c r="W26" s="15" t="s">
        <v>41</v>
      </c>
      <c r="X26" s="3"/>
    </row>
    <row r="27" spans="1:24" ht="28.8" x14ac:dyDescent="0.3">
      <c r="A27" s="3"/>
      <c r="B27" s="24" t="s">
        <v>42</v>
      </c>
      <c r="C27" s="25" t="s">
        <v>43</v>
      </c>
      <c r="D27" s="26" t="s">
        <v>44</v>
      </c>
      <c r="E27" s="25">
        <v>4</v>
      </c>
      <c r="F27" s="25" t="s">
        <v>45</v>
      </c>
      <c r="G27" s="27">
        <v>25882.5</v>
      </c>
      <c r="H27" s="27">
        <f>Table4[[#This Row],[TOTAL PRICE]]-Table4[[#This Row],[ADV OR FULL]]-Table4[[#This Row],[2ND PAY]]-Table4[[#This Row],[3RD PAY]]-Table4[[#This Row],[4TH PAY]]</f>
        <v>0</v>
      </c>
      <c r="I27" s="28">
        <v>0.5</v>
      </c>
      <c r="J27" s="27">
        <v>12584.25</v>
      </c>
      <c r="K27" s="27"/>
      <c r="L27" s="29">
        <v>45448</v>
      </c>
      <c r="M27" s="28">
        <v>0.5</v>
      </c>
      <c r="N27" s="27">
        <v>12584.25</v>
      </c>
      <c r="O27" s="29">
        <v>45539</v>
      </c>
      <c r="P27" s="28" t="s">
        <v>46</v>
      </c>
      <c r="Q27" s="27">
        <v>714</v>
      </c>
      <c r="R27" s="30">
        <v>45559</v>
      </c>
      <c r="S27" s="28"/>
      <c r="T27" s="27"/>
      <c r="U27" s="25"/>
      <c r="V27" s="31"/>
      <c r="W27" s="32" t="s">
        <v>47</v>
      </c>
      <c r="X27" s="3"/>
    </row>
    <row r="28" spans="1:24" ht="28.8" x14ac:dyDescent="0.3">
      <c r="A28" s="3"/>
      <c r="B28" s="16" t="s">
        <v>48</v>
      </c>
      <c r="C28" s="17" t="s">
        <v>49</v>
      </c>
      <c r="D28" s="18" t="s">
        <v>50</v>
      </c>
      <c r="E28" s="17">
        <v>2</v>
      </c>
      <c r="F28" s="17"/>
      <c r="G28" s="19">
        <v>5119.38</v>
      </c>
      <c r="H28" s="19">
        <f>Table4[[#This Row],[TOTAL PRICE]]-Table4[[#This Row],[ADV OR FULL]]-Table4[[#This Row],[2ND PAY]]-Table4[[#This Row],[3RD PAY]]-Table4[[#This Row],[4TH PAY]]</f>
        <v>0</v>
      </c>
      <c r="I28" s="20">
        <v>1</v>
      </c>
      <c r="J28" s="19">
        <v>5119.38</v>
      </c>
      <c r="K28" s="19"/>
      <c r="L28" s="21">
        <v>45562</v>
      </c>
      <c r="M28" s="20"/>
      <c r="N28" s="19"/>
      <c r="O28" s="17"/>
      <c r="P28" s="20"/>
      <c r="Q28" s="19"/>
      <c r="R28" s="17"/>
      <c r="S28" s="20"/>
      <c r="T28" s="19"/>
      <c r="U28" s="17"/>
      <c r="V28" s="23"/>
      <c r="W28" s="32" t="s">
        <v>47</v>
      </c>
      <c r="X28" s="3"/>
    </row>
    <row r="29" spans="1:24" ht="21" x14ac:dyDescent="0.3">
      <c r="A29" s="3"/>
      <c r="B29" s="24" t="s">
        <v>51</v>
      </c>
      <c r="C29" s="25" t="s">
        <v>52</v>
      </c>
      <c r="D29" s="26" t="s">
        <v>53</v>
      </c>
      <c r="E29" s="25">
        <v>2</v>
      </c>
      <c r="F29" s="25"/>
      <c r="G29" s="27">
        <v>1018.5</v>
      </c>
      <c r="H29" s="27">
        <f>Table4[[#This Row],[TOTAL PRICE]]-Table4[[#This Row],[ADV OR FULL]]-Table4[[#This Row],[2ND PAY]]-Table4[[#This Row],[3RD PAY]]-Table4[[#This Row],[4TH PAY]]</f>
        <v>0</v>
      </c>
      <c r="I29" s="28">
        <v>0.5</v>
      </c>
      <c r="J29" s="27">
        <v>509.25</v>
      </c>
      <c r="K29" s="27"/>
      <c r="L29" s="29">
        <v>45495</v>
      </c>
      <c r="M29" s="28">
        <v>0.5</v>
      </c>
      <c r="N29" s="27">
        <v>509.25</v>
      </c>
      <c r="O29" s="29">
        <v>45621</v>
      </c>
      <c r="P29" s="28"/>
      <c r="Q29" s="27"/>
      <c r="R29" s="25"/>
      <c r="S29" s="28"/>
      <c r="T29" s="27"/>
      <c r="U29" s="25"/>
      <c r="V29" s="31"/>
      <c r="W29" s="33"/>
      <c r="X29" s="3"/>
    </row>
    <row r="30" spans="1:24" ht="21" x14ac:dyDescent="0.3">
      <c r="A30" s="3"/>
      <c r="B30" s="16" t="s">
        <v>54</v>
      </c>
      <c r="C30" s="17" t="s">
        <v>55</v>
      </c>
      <c r="D30" s="18" t="s">
        <v>56</v>
      </c>
      <c r="E30" s="17">
        <v>2</v>
      </c>
      <c r="F30" s="17"/>
      <c r="G30" s="19">
        <v>92000</v>
      </c>
      <c r="H30" s="19">
        <f>Table4[[#This Row],[TOTAL PRICE]]-Table4[[#This Row],[ADV OR FULL]]-Table4[[#This Row],[2ND PAY]]-Table4[[#This Row],[3RD PAY]]-Table4[[#This Row],[4TH PAY]]</f>
        <v>0</v>
      </c>
      <c r="I30" s="20">
        <v>0.25</v>
      </c>
      <c r="J30" s="19">
        <v>20500</v>
      </c>
      <c r="K30" s="19"/>
      <c r="L30" s="21">
        <v>45448</v>
      </c>
      <c r="M30" s="20"/>
      <c r="N30" s="19">
        <v>30500</v>
      </c>
      <c r="O30" s="17"/>
      <c r="P30" s="20"/>
      <c r="Q30" s="19">
        <v>20000</v>
      </c>
      <c r="R30" s="34">
        <v>45724</v>
      </c>
      <c r="S30" s="20"/>
      <c r="T30" s="19">
        <v>21000</v>
      </c>
      <c r="U30" s="17"/>
      <c r="V30" s="23"/>
      <c r="W30" s="33"/>
      <c r="X30" s="3"/>
    </row>
    <row r="31" spans="1:24" ht="21" x14ac:dyDescent="0.3">
      <c r="A31" s="3"/>
      <c r="B31" s="24" t="s">
        <v>57</v>
      </c>
      <c r="C31" s="25" t="s">
        <v>58</v>
      </c>
      <c r="D31" s="26" t="s">
        <v>59</v>
      </c>
      <c r="E31" s="25">
        <v>2</v>
      </c>
      <c r="F31" s="25"/>
      <c r="G31" s="27">
        <v>48000</v>
      </c>
      <c r="H31" s="27">
        <f>Table4[[#This Row],[TOTAL PRICE]]-Table4[[#This Row],[ADV OR FULL]]-Table4[[#This Row],[2ND PAY]]-Table4[[#This Row],[3RD PAY]]-Table4[[#This Row],[4TH PAY]]</f>
        <v>24000</v>
      </c>
      <c r="I31" s="28">
        <v>0.5</v>
      </c>
      <c r="J31" s="27">
        <v>24000</v>
      </c>
      <c r="K31" s="27"/>
      <c r="L31" s="29">
        <v>45503</v>
      </c>
      <c r="M31" s="28"/>
      <c r="N31" s="27"/>
      <c r="O31" s="25"/>
      <c r="P31" s="28"/>
      <c r="Q31" s="27"/>
      <c r="R31" s="25"/>
      <c r="S31" s="28"/>
      <c r="T31" s="27"/>
      <c r="U31" s="25"/>
      <c r="V31" s="31"/>
      <c r="W31" s="33"/>
      <c r="X31" s="3"/>
    </row>
    <row r="32" spans="1:24" ht="21" x14ac:dyDescent="0.3">
      <c r="A32" s="3"/>
      <c r="B32" s="16" t="s">
        <v>60</v>
      </c>
      <c r="C32" s="17" t="s">
        <v>38</v>
      </c>
      <c r="D32" s="18" t="s">
        <v>61</v>
      </c>
      <c r="E32" s="17">
        <v>1</v>
      </c>
      <c r="F32" s="17"/>
      <c r="G32" s="19">
        <v>4481.05</v>
      </c>
      <c r="H32" s="19">
        <f>Table4[[#This Row],[TOTAL PRICE]]-Table4[[#This Row],[ADV OR FULL]]-Table4[[#This Row],[2ND PAY]]-Table4[[#This Row],[3RD PAY]]-Table4[[#This Row],[4TH PAY]]</f>
        <v>0</v>
      </c>
      <c r="I32" s="20">
        <v>1</v>
      </c>
      <c r="J32" s="19">
        <v>4481.05</v>
      </c>
      <c r="K32" s="19"/>
      <c r="L32" s="21">
        <v>45673</v>
      </c>
      <c r="M32" s="20"/>
      <c r="N32" s="19"/>
      <c r="O32" s="17"/>
      <c r="P32" s="20"/>
      <c r="Q32" s="19"/>
      <c r="R32" s="17"/>
      <c r="S32" s="20"/>
      <c r="T32" s="19"/>
      <c r="U32" s="17"/>
      <c r="V32" s="23"/>
      <c r="W32" s="33"/>
      <c r="X32" s="3"/>
    </row>
    <row r="33" spans="1:24" ht="21" x14ac:dyDescent="0.3">
      <c r="A33" s="3"/>
      <c r="B33" s="24" t="s">
        <v>62</v>
      </c>
      <c r="C33" s="25" t="s">
        <v>63</v>
      </c>
      <c r="D33" s="26" t="s">
        <v>64</v>
      </c>
      <c r="E33" s="25" t="s">
        <v>65</v>
      </c>
      <c r="F33" s="25"/>
      <c r="G33" s="27">
        <v>9310</v>
      </c>
      <c r="H33" s="27">
        <f>Table4[[#This Row],[TOTAL PRICE]]-Table4[[#This Row],[ADV OR FULL]]-Table4[[#This Row],[2ND PAY]]-Table4[[#This Row],[3RD PAY]]-Table4[[#This Row],[4TH PAY]]</f>
        <v>0</v>
      </c>
      <c r="I33" s="28">
        <v>1</v>
      </c>
      <c r="J33" s="27">
        <v>9310</v>
      </c>
      <c r="K33" s="27"/>
      <c r="L33" s="29">
        <v>45808</v>
      </c>
      <c r="M33" s="28"/>
      <c r="N33" s="27"/>
      <c r="O33" s="25"/>
      <c r="P33" s="28"/>
      <c r="Q33" s="27"/>
      <c r="R33" s="25"/>
      <c r="S33" s="28"/>
      <c r="T33" s="27"/>
      <c r="U33" s="25"/>
      <c r="V33" s="31"/>
      <c r="W33" s="33"/>
      <c r="X33" s="3"/>
    </row>
    <row r="34" spans="1:24" ht="21" x14ac:dyDescent="0.3">
      <c r="A34" s="3"/>
      <c r="B34" s="16" t="s">
        <v>66</v>
      </c>
      <c r="C34" s="17" t="s">
        <v>67</v>
      </c>
      <c r="D34" s="18" t="s">
        <v>68</v>
      </c>
      <c r="E34" s="17">
        <v>2</v>
      </c>
      <c r="F34" s="17"/>
      <c r="G34" s="19">
        <v>5972</v>
      </c>
      <c r="H34" s="19">
        <f>Table4[[#This Row],[TOTAL PRICE]]-Table4[[#This Row],[ADV OR FULL]]-Table4[[#This Row],[2ND PAY]]-Table4[[#This Row],[3RD PAY]]-Table4[[#This Row],[4TH PAY]]</f>
        <v>0</v>
      </c>
      <c r="I34" s="20">
        <v>0.5</v>
      </c>
      <c r="J34" s="19">
        <v>2986</v>
      </c>
      <c r="K34" s="19"/>
      <c r="L34" s="21">
        <v>45536</v>
      </c>
      <c r="M34" s="20">
        <v>0.5</v>
      </c>
      <c r="N34" s="19">
        <v>2986</v>
      </c>
      <c r="O34" s="21">
        <v>45670</v>
      </c>
      <c r="P34" s="20"/>
      <c r="Q34" s="19"/>
      <c r="R34" s="17"/>
      <c r="S34" s="20"/>
      <c r="T34" s="19"/>
      <c r="U34" s="17"/>
      <c r="V34" s="23"/>
      <c r="W34" s="33"/>
      <c r="X34" s="3"/>
    </row>
    <row r="35" spans="1:24" ht="21" x14ac:dyDescent="0.3">
      <c r="A35" s="3"/>
      <c r="B35" s="24" t="s">
        <v>69</v>
      </c>
      <c r="C35" s="25" t="s">
        <v>70</v>
      </c>
      <c r="D35" s="26" t="s">
        <v>71</v>
      </c>
      <c r="E35" s="15">
        <v>4</v>
      </c>
      <c r="F35" s="15"/>
      <c r="G35" s="27">
        <v>4690</v>
      </c>
      <c r="H35" s="27">
        <f>Table4[[#This Row],[TOTAL PRICE]]-Table4[[#This Row],[ADV OR FULL]]-Table4[[#This Row],[2ND PAY]]-Table4[[#This Row],[3RD PAY]]-Table4[[#This Row],[4TH PAY]]</f>
        <v>0</v>
      </c>
      <c r="I35" s="35">
        <v>0.3</v>
      </c>
      <c r="J35" s="27">
        <v>1407</v>
      </c>
      <c r="K35" s="27"/>
      <c r="L35" s="29">
        <v>45561</v>
      </c>
      <c r="M35" s="28">
        <v>0.7</v>
      </c>
      <c r="N35" s="27">
        <v>3283</v>
      </c>
      <c r="O35" s="29">
        <v>45670</v>
      </c>
      <c r="P35" s="28"/>
      <c r="Q35" s="27"/>
      <c r="R35" s="25"/>
      <c r="S35" s="28"/>
      <c r="T35" s="27"/>
      <c r="U35" s="25"/>
      <c r="V35" s="31"/>
      <c r="W35" s="33"/>
      <c r="X35" s="3"/>
    </row>
    <row r="36" spans="1:24" ht="21" x14ac:dyDescent="0.3">
      <c r="A36" s="3"/>
      <c r="B36" s="16" t="s">
        <v>72</v>
      </c>
      <c r="C36" s="17" t="s">
        <v>73</v>
      </c>
      <c r="D36" s="18" t="s">
        <v>74</v>
      </c>
      <c r="E36" s="17"/>
      <c r="F36" s="17" t="s">
        <v>75</v>
      </c>
      <c r="G36" s="19">
        <v>10000</v>
      </c>
      <c r="H36" s="19">
        <f>Table4[[#This Row],[TOTAL PRICE]]-Table4[[#This Row],[ADV OR FULL]]-Table4[[#This Row],[2ND PAY]]-Table4[[#This Row],[3RD PAY]]-Table4[[#This Row],[4TH PAY]]</f>
        <v>0</v>
      </c>
      <c r="I36" s="20">
        <v>1</v>
      </c>
      <c r="J36" s="19">
        <v>10000</v>
      </c>
      <c r="K36" s="19"/>
      <c r="L36" s="21">
        <v>45596</v>
      </c>
      <c r="M36" s="20"/>
      <c r="N36" s="19"/>
      <c r="O36" s="17"/>
      <c r="P36" s="20"/>
      <c r="Q36" s="19"/>
      <c r="R36" s="17"/>
      <c r="S36" s="20"/>
      <c r="T36" s="19"/>
      <c r="U36" s="17"/>
      <c r="V36" s="23"/>
      <c r="W36" s="33"/>
      <c r="X36" s="3"/>
    </row>
    <row r="37" spans="1:24" ht="28.8" x14ac:dyDescent="0.3">
      <c r="A37" s="3"/>
      <c r="B37" s="24" t="s">
        <v>76</v>
      </c>
      <c r="C37" s="25" t="s">
        <v>77</v>
      </c>
      <c r="D37" s="26" t="s">
        <v>78</v>
      </c>
      <c r="E37" s="25">
        <v>4</v>
      </c>
      <c r="F37" s="25"/>
      <c r="G37" s="27">
        <v>767.55</v>
      </c>
      <c r="H37" s="27">
        <f>Table4[[#This Row],[TOTAL PRICE]]-Table4[[#This Row],[ADV OR FULL]]-Table4[[#This Row],[2ND PAY]]-Table4[[#This Row],[3RD PAY]]-Table4[[#This Row],[4TH PAY]]</f>
        <v>0</v>
      </c>
      <c r="I37" s="28">
        <v>1</v>
      </c>
      <c r="J37" s="27">
        <v>767.55</v>
      </c>
      <c r="K37" s="27"/>
      <c r="L37" s="29">
        <v>45523</v>
      </c>
      <c r="M37" s="28"/>
      <c r="N37" s="27"/>
      <c r="O37" s="25"/>
      <c r="P37" s="28"/>
      <c r="Q37" s="27"/>
      <c r="R37" s="25"/>
      <c r="S37" s="28"/>
      <c r="T37" s="27"/>
      <c r="U37" s="25"/>
      <c r="V37" s="31"/>
      <c r="W37" s="32" t="s">
        <v>47</v>
      </c>
      <c r="X37" s="3"/>
    </row>
    <row r="38" spans="1:24" ht="21" x14ac:dyDescent="0.3">
      <c r="A38" s="3"/>
      <c r="B38" s="16" t="s">
        <v>79</v>
      </c>
      <c r="C38" s="17" t="s">
        <v>38</v>
      </c>
      <c r="D38" s="18" t="s">
        <v>80</v>
      </c>
      <c r="E38" s="17">
        <v>12</v>
      </c>
      <c r="F38" s="17"/>
      <c r="G38" s="19">
        <v>15000</v>
      </c>
      <c r="H38" s="19">
        <f>Table4[[#This Row],[TOTAL PRICE]]-Table4[[#This Row],[ADV OR FULL]]-Table4[[#This Row],[2ND PAY]]-Table4[[#This Row],[3RD PAY]]-Table4[[#This Row],[4TH PAY]]</f>
        <v>0</v>
      </c>
      <c r="I38" s="20">
        <v>1</v>
      </c>
      <c r="J38" s="19">
        <v>15000</v>
      </c>
      <c r="K38" s="19"/>
      <c r="L38" s="21">
        <v>45673</v>
      </c>
      <c r="M38" s="20"/>
      <c r="N38" s="19"/>
      <c r="O38" s="17"/>
      <c r="P38" s="20"/>
      <c r="Q38" s="19"/>
      <c r="R38" s="17"/>
      <c r="S38" s="20"/>
      <c r="T38" s="19"/>
      <c r="U38" s="17"/>
      <c r="V38" s="23"/>
      <c r="W38" s="33"/>
      <c r="X38" s="3"/>
    </row>
    <row r="39" spans="1:24" ht="28.8" x14ac:dyDescent="0.3">
      <c r="A39" s="3"/>
      <c r="B39" s="24" t="s">
        <v>81</v>
      </c>
      <c r="C39" s="25" t="s">
        <v>82</v>
      </c>
      <c r="D39" s="26" t="s">
        <v>83</v>
      </c>
      <c r="E39" s="25">
        <v>22</v>
      </c>
      <c r="F39" s="25"/>
      <c r="G39" s="27">
        <v>37893.879999999997</v>
      </c>
      <c r="H39" s="27">
        <f>Table4[[#This Row],[TOTAL PRICE]]-Table4[[#This Row],[ADV OR FULL]]-Table4[[#This Row],[2ND PAY]]-Table4[[#This Row],[3RD PAY]]-Table4[[#This Row],[4TH PAY]]</f>
        <v>0</v>
      </c>
      <c r="I39" s="28">
        <v>1</v>
      </c>
      <c r="J39" s="27">
        <v>37893.879999999997</v>
      </c>
      <c r="K39" s="27"/>
      <c r="L39" s="29">
        <v>45663</v>
      </c>
      <c r="M39" s="28"/>
      <c r="N39" s="27"/>
      <c r="O39" s="25"/>
      <c r="P39" s="28"/>
      <c r="Q39" s="27"/>
      <c r="R39" s="25"/>
      <c r="S39" s="28"/>
      <c r="T39" s="27"/>
      <c r="U39" s="25"/>
      <c r="V39" s="31"/>
      <c r="W39" s="32" t="s">
        <v>47</v>
      </c>
      <c r="X39" s="3"/>
    </row>
    <row r="40" spans="1:24" ht="21" x14ac:dyDescent="0.3">
      <c r="A40" s="3"/>
      <c r="B40" s="16" t="s">
        <v>84</v>
      </c>
      <c r="C40" s="17" t="s">
        <v>85</v>
      </c>
      <c r="D40" s="18" t="s">
        <v>86</v>
      </c>
      <c r="E40" s="17">
        <v>18</v>
      </c>
      <c r="F40" s="17" t="s">
        <v>87</v>
      </c>
      <c r="G40" s="19">
        <v>6863</v>
      </c>
      <c r="H40" s="19">
        <f>Table4[[#This Row],[TOTAL PRICE]]-Table4[[#This Row],[ADV OR FULL]]-Table4[[#This Row],[2ND PAY]]-Table4[[#This Row],[3RD PAY]]-Table4[[#This Row],[4TH PAY]]</f>
        <v>0</v>
      </c>
      <c r="I40" s="20">
        <v>1</v>
      </c>
      <c r="J40" s="19">
        <v>6863</v>
      </c>
      <c r="K40" s="19"/>
      <c r="L40" s="36">
        <v>45905</v>
      </c>
      <c r="M40" s="20"/>
      <c r="N40" s="19"/>
      <c r="O40" s="17"/>
      <c r="P40" s="20"/>
      <c r="Q40" s="19"/>
      <c r="R40" s="17"/>
      <c r="S40" s="20"/>
      <c r="T40" s="19"/>
      <c r="U40" s="17"/>
      <c r="V40" s="23"/>
      <c r="W40" s="33"/>
      <c r="X40" s="3"/>
    </row>
    <row r="41" spans="1:24" ht="21" x14ac:dyDescent="0.3">
      <c r="A41" s="3"/>
      <c r="B41" s="24" t="s">
        <v>88</v>
      </c>
      <c r="C41" s="25" t="s">
        <v>82</v>
      </c>
      <c r="D41" s="26" t="s">
        <v>89</v>
      </c>
      <c r="E41" s="25">
        <v>4</v>
      </c>
      <c r="F41" s="25"/>
      <c r="G41" s="27">
        <v>14153.69</v>
      </c>
      <c r="H41" s="27">
        <f>Table4[[#This Row],[TOTAL PRICE]]-Table4[[#This Row],[ADV OR FULL]]-Table4[[#This Row],[2ND PAY]]-Table4[[#This Row],[3RD PAY]]-Table4[[#This Row],[4TH PAY]]</f>
        <v>0</v>
      </c>
      <c r="I41" s="28">
        <v>1</v>
      </c>
      <c r="J41" s="27">
        <v>14153.69</v>
      </c>
      <c r="K41" s="37" t="s">
        <v>90</v>
      </c>
      <c r="L41" s="29">
        <v>45393</v>
      </c>
      <c r="M41" s="28"/>
      <c r="N41" s="27"/>
      <c r="O41" s="25"/>
      <c r="P41" s="28"/>
      <c r="Q41" s="27"/>
      <c r="R41" s="25"/>
      <c r="S41" s="28"/>
      <c r="T41" s="27"/>
      <c r="U41" s="25"/>
      <c r="V41" s="31"/>
      <c r="W41" s="33"/>
      <c r="X41" s="3"/>
    </row>
    <row r="42" spans="1:24" ht="21" x14ac:dyDescent="0.3">
      <c r="A42" s="3"/>
      <c r="B42" s="16" t="s">
        <v>91</v>
      </c>
      <c r="C42" s="17" t="s">
        <v>73</v>
      </c>
      <c r="D42" s="18" t="s">
        <v>92</v>
      </c>
      <c r="E42" s="17">
        <v>8</v>
      </c>
      <c r="F42" s="17" t="s">
        <v>93</v>
      </c>
      <c r="G42" s="19">
        <v>210</v>
      </c>
      <c r="H42" s="19">
        <f>Table4[[#This Row],[TOTAL PRICE]]-Table4[[#This Row],[ADV OR FULL]]-Table4[[#This Row],[2ND PAY]]-Table4[[#This Row],[3RD PAY]]-Table4[[#This Row],[4TH PAY]]</f>
        <v>0</v>
      </c>
      <c r="I42" s="20">
        <v>1</v>
      </c>
      <c r="J42" s="19">
        <v>210</v>
      </c>
      <c r="K42" s="19"/>
      <c r="L42" s="21">
        <v>45570</v>
      </c>
      <c r="M42" s="20"/>
      <c r="N42" s="19"/>
      <c r="O42" s="17"/>
      <c r="P42" s="20"/>
      <c r="Q42" s="19"/>
      <c r="R42" s="17"/>
      <c r="S42" s="20"/>
      <c r="T42" s="19"/>
      <c r="U42" s="17"/>
      <c r="V42" s="23"/>
      <c r="W42" s="33"/>
      <c r="X42" s="3"/>
    </row>
    <row r="43" spans="1:24" ht="21" x14ac:dyDescent="0.3">
      <c r="A43" s="3"/>
      <c r="B43" s="24" t="s">
        <v>94</v>
      </c>
      <c r="C43" s="25" t="s">
        <v>73</v>
      </c>
      <c r="D43" s="26" t="s">
        <v>92</v>
      </c>
      <c r="E43" s="25">
        <v>14</v>
      </c>
      <c r="F43" s="25" t="s">
        <v>95</v>
      </c>
      <c r="G43" s="27">
        <v>868</v>
      </c>
      <c r="H43" s="27">
        <f>Table4[[#This Row],[TOTAL PRICE]]-Table4[[#This Row],[ADV OR FULL]]-Table4[[#This Row],[2ND PAY]]-Table4[[#This Row],[3RD PAY]]-Table4[[#This Row],[4TH PAY]]</f>
        <v>0</v>
      </c>
      <c r="I43" s="28">
        <v>1</v>
      </c>
      <c r="J43" s="27">
        <v>868</v>
      </c>
      <c r="K43" s="27"/>
      <c r="L43" s="29">
        <v>45609</v>
      </c>
      <c r="M43" s="28"/>
      <c r="N43" s="27"/>
      <c r="O43" s="25"/>
      <c r="P43" s="28"/>
      <c r="Q43" s="27"/>
      <c r="R43" s="25"/>
      <c r="S43" s="28"/>
      <c r="T43" s="27"/>
      <c r="U43" s="25"/>
      <c r="V43" s="31"/>
      <c r="W43" s="33"/>
      <c r="X43" s="3"/>
    </row>
    <row r="44" spans="1:24" ht="21" x14ac:dyDescent="0.3">
      <c r="A44" s="3"/>
      <c r="B44" s="16" t="s">
        <v>96</v>
      </c>
      <c r="C44" s="17" t="s">
        <v>97</v>
      </c>
      <c r="D44" s="18" t="s">
        <v>98</v>
      </c>
      <c r="E44" s="17" t="s">
        <v>99</v>
      </c>
      <c r="F44" s="17" t="s">
        <v>100</v>
      </c>
      <c r="G44" s="19">
        <v>10300</v>
      </c>
      <c r="H44" s="19">
        <f>Table4[[#This Row],[TOTAL PRICE]]-Table4[[#This Row],[ADV OR FULL]]-Table4[[#This Row],[2ND PAY]]-Table4[[#This Row],[3RD PAY]]-Table4[[#This Row],[4TH PAY]]</f>
        <v>0</v>
      </c>
      <c r="I44" s="20">
        <v>0.5</v>
      </c>
      <c r="J44" s="19">
        <v>5150</v>
      </c>
      <c r="K44" s="19"/>
      <c r="L44" s="21">
        <v>45601</v>
      </c>
      <c r="M44" s="20">
        <v>0.5</v>
      </c>
      <c r="N44" s="19">
        <v>5150</v>
      </c>
      <c r="O44" s="22">
        <v>45688</v>
      </c>
      <c r="P44" s="20"/>
      <c r="Q44" s="19"/>
      <c r="R44" s="17"/>
      <c r="S44" s="20"/>
      <c r="T44" s="19"/>
      <c r="U44" s="17"/>
      <c r="V44" s="23"/>
      <c r="W44" s="33"/>
      <c r="X44" s="3"/>
    </row>
    <row r="45" spans="1:24" ht="21" x14ac:dyDescent="0.3">
      <c r="A45" s="3"/>
      <c r="B45" s="24" t="s">
        <v>101</v>
      </c>
      <c r="C45" s="25" t="s">
        <v>102</v>
      </c>
      <c r="D45" s="26" t="s">
        <v>103</v>
      </c>
      <c r="E45" s="25">
        <v>2</v>
      </c>
      <c r="F45" s="25"/>
      <c r="G45" s="27">
        <v>667</v>
      </c>
      <c r="H45" s="27">
        <f>Table4[[#This Row],[TOTAL PRICE]]-Table4[[#This Row],[ADV OR FULL]]-Table4[[#This Row],[2ND PAY]]-Table4[[#This Row],[3RD PAY]]-Table4[[#This Row],[4TH PAY]]</f>
        <v>0</v>
      </c>
      <c r="I45" s="28">
        <v>1</v>
      </c>
      <c r="J45" s="27">
        <v>667</v>
      </c>
      <c r="K45" s="27"/>
      <c r="L45" s="29">
        <v>45624</v>
      </c>
      <c r="M45" s="28"/>
      <c r="N45" s="27"/>
      <c r="O45" s="25"/>
      <c r="P45" s="28"/>
      <c r="Q45" s="27"/>
      <c r="R45" s="25"/>
      <c r="S45" s="28"/>
      <c r="T45" s="27"/>
      <c r="U45" s="25"/>
      <c r="V45" s="31"/>
      <c r="W45" s="33"/>
      <c r="X45" s="3"/>
    </row>
    <row r="46" spans="1:24" ht="21" x14ac:dyDescent="0.3">
      <c r="A46" s="3"/>
      <c r="B46" s="38" t="s">
        <v>104</v>
      </c>
      <c r="C46" s="17" t="s">
        <v>38</v>
      </c>
      <c r="D46" s="18" t="s">
        <v>105</v>
      </c>
      <c r="E46" s="17"/>
      <c r="F46" s="17"/>
      <c r="G46" s="19">
        <v>48000</v>
      </c>
      <c r="H46" s="19">
        <f>Table4[[#This Row],[TOTAL PRICE]]-Table4[[#This Row],[ADV OR FULL]]-Table4[[#This Row],[2ND PAY]]-Table4[[#This Row],[3RD PAY]]-Table4[[#This Row],[4TH PAY]]</f>
        <v>0</v>
      </c>
      <c r="I46" s="20">
        <v>0.5</v>
      </c>
      <c r="J46" s="19">
        <v>24000</v>
      </c>
      <c r="K46" s="19"/>
      <c r="L46" s="21">
        <v>45362</v>
      </c>
      <c r="M46" s="20">
        <v>0.5</v>
      </c>
      <c r="N46" s="19">
        <v>24000</v>
      </c>
      <c r="O46" s="22">
        <v>45673</v>
      </c>
      <c r="P46" s="20"/>
      <c r="Q46" s="19"/>
      <c r="R46" s="17"/>
      <c r="S46" s="20"/>
      <c r="T46" s="19"/>
      <c r="U46" s="17"/>
      <c r="V46" s="23"/>
      <c r="W46" s="33"/>
      <c r="X46" s="3"/>
    </row>
    <row r="47" spans="1:24" ht="21" x14ac:dyDescent="0.3">
      <c r="A47" s="3"/>
      <c r="B47" s="39" t="s">
        <v>106</v>
      </c>
      <c r="C47" s="25" t="s">
        <v>107</v>
      </c>
      <c r="D47" s="26" t="s">
        <v>108</v>
      </c>
      <c r="E47" s="25"/>
      <c r="F47" s="25"/>
      <c r="G47" s="27"/>
      <c r="H47" s="27">
        <f>Table4[[#This Row],[TOTAL PRICE]]-Table4[[#This Row],[ADV OR FULL]]-Table4[[#This Row],[2ND PAY]]-Table4[[#This Row],[3RD PAY]]-Table4[[#This Row],[4TH PAY]]</f>
        <v>0</v>
      </c>
      <c r="I47" s="28"/>
      <c r="J47" s="27"/>
      <c r="K47" s="27"/>
      <c r="L47" s="40"/>
      <c r="M47" s="28"/>
      <c r="N47" s="27"/>
      <c r="O47" s="25"/>
      <c r="P47" s="28"/>
      <c r="Q47" s="27"/>
      <c r="R47" s="25"/>
      <c r="S47" s="28"/>
      <c r="T47" s="27"/>
      <c r="U47" s="25"/>
      <c r="V47" s="31"/>
      <c r="W47" s="33"/>
      <c r="X47" s="3"/>
    </row>
    <row r="48" spans="1:24" ht="21" x14ac:dyDescent="0.3">
      <c r="A48" s="3"/>
      <c r="B48" s="38" t="s">
        <v>109</v>
      </c>
      <c r="C48" s="17" t="s">
        <v>110</v>
      </c>
      <c r="D48" s="18" t="s">
        <v>111</v>
      </c>
      <c r="E48" s="17"/>
      <c r="F48" s="17"/>
      <c r="G48" s="19">
        <v>9000</v>
      </c>
      <c r="H48" s="19">
        <f>Table4[[#This Row],[TOTAL PRICE]]-Table4[[#This Row],[ADV OR FULL]]-Table4[[#This Row],[2ND PAY]]-Table4[[#This Row],[3RD PAY]]-Table4[[#This Row],[4TH PAY]]</f>
        <v>0</v>
      </c>
      <c r="I48" s="20">
        <v>0.75</v>
      </c>
      <c r="J48" s="41">
        <v>6000</v>
      </c>
      <c r="K48" s="19"/>
      <c r="L48" s="36"/>
      <c r="M48" s="20"/>
      <c r="N48" s="19">
        <v>3000</v>
      </c>
      <c r="O48" s="34">
        <v>45847</v>
      </c>
      <c r="P48" s="20"/>
      <c r="Q48" s="19"/>
      <c r="R48" s="17"/>
      <c r="S48" s="20"/>
      <c r="T48" s="19"/>
      <c r="U48" s="17"/>
      <c r="V48" s="23"/>
      <c r="W48" s="33"/>
      <c r="X48" s="3"/>
    </row>
    <row r="49" spans="1:24" ht="21" x14ac:dyDescent="0.3">
      <c r="A49" s="3"/>
      <c r="B49" s="39" t="s">
        <v>112</v>
      </c>
      <c r="C49" s="25" t="s">
        <v>110</v>
      </c>
      <c r="D49" s="42" t="s">
        <v>113</v>
      </c>
      <c r="E49" s="25"/>
      <c r="F49" s="25" t="s">
        <v>114</v>
      </c>
      <c r="G49" s="27">
        <v>6016</v>
      </c>
      <c r="H49" s="27">
        <f>Table4[[#This Row],[TOTAL PRICE]]-Table4[[#This Row],[ADV OR FULL]]-Table4[[#This Row],[2ND PAY]]-Table4[[#This Row],[3RD PAY]]-Table4[[#This Row],[4TH PAY]]</f>
        <v>0</v>
      </c>
      <c r="I49" s="28">
        <v>0.5</v>
      </c>
      <c r="J49" s="37">
        <v>3000</v>
      </c>
      <c r="K49" s="27"/>
      <c r="L49" s="40"/>
      <c r="M49" s="28"/>
      <c r="N49" s="27">
        <v>3016</v>
      </c>
      <c r="O49" s="43">
        <v>45847</v>
      </c>
      <c r="P49" s="28"/>
      <c r="Q49" s="27"/>
      <c r="R49" s="25"/>
      <c r="S49" s="28"/>
      <c r="T49" s="27"/>
      <c r="U49" s="25"/>
      <c r="V49" s="31"/>
      <c r="W49" s="44" t="s">
        <v>114</v>
      </c>
      <c r="X49" s="3"/>
    </row>
    <row r="50" spans="1:24" ht="21" x14ac:dyDescent="0.3">
      <c r="A50" s="3"/>
      <c r="B50" s="45" t="s">
        <v>115</v>
      </c>
      <c r="C50" s="17" t="s">
        <v>116</v>
      </c>
      <c r="D50" s="46" t="s">
        <v>65</v>
      </c>
      <c r="E50" s="17">
        <v>242</v>
      </c>
      <c r="F50" s="47">
        <v>2340574060</v>
      </c>
      <c r="G50" s="19">
        <v>2785</v>
      </c>
      <c r="H50" s="19">
        <f>Table4[[#This Row],[TOTAL PRICE]]-Table4[[#This Row],[ADV OR FULL]]-Table4[[#This Row],[2ND PAY]]-Table4[[#This Row],[3RD PAY]]-Table4[[#This Row],[4TH PAY]]</f>
        <v>0</v>
      </c>
      <c r="I50" s="20">
        <v>0.45</v>
      </c>
      <c r="J50" s="19">
        <v>1253</v>
      </c>
      <c r="K50" s="19"/>
      <c r="L50" s="21">
        <v>45644</v>
      </c>
      <c r="M50" s="48" t="s">
        <v>117</v>
      </c>
      <c r="N50" s="19">
        <v>1532</v>
      </c>
      <c r="O50" s="49">
        <v>45728</v>
      </c>
      <c r="P50" s="20"/>
      <c r="Q50" s="19"/>
      <c r="R50" s="17"/>
      <c r="S50" s="20"/>
      <c r="T50" s="19"/>
      <c r="U50" s="17"/>
      <c r="V50" s="23"/>
      <c r="W50" s="44"/>
      <c r="X50" s="3"/>
    </row>
    <row r="51" spans="1:24" ht="21" x14ac:dyDescent="0.3">
      <c r="A51" s="3"/>
      <c r="B51" s="50" t="s">
        <v>118</v>
      </c>
      <c r="C51" s="25" t="s">
        <v>119</v>
      </c>
      <c r="D51" s="51" t="s">
        <v>65</v>
      </c>
      <c r="E51" s="25">
        <v>185</v>
      </c>
      <c r="F51" s="52">
        <v>4451458000</v>
      </c>
      <c r="G51" s="27">
        <v>5564</v>
      </c>
      <c r="H51" s="27">
        <f>Table4[[#This Row],[TOTAL PRICE]]-Table4[[#This Row],[ADV OR FULL]]-Table4[[#This Row],[2ND PAY]]-Table4[[#This Row],[3RD PAY]]-Table4[[#This Row],[4TH PAY]]</f>
        <v>0</v>
      </c>
      <c r="I51" s="28">
        <v>0.4</v>
      </c>
      <c r="J51" s="27">
        <v>2500</v>
      </c>
      <c r="K51" s="27"/>
      <c r="L51" s="29">
        <v>45644</v>
      </c>
      <c r="M51" s="28"/>
      <c r="N51" s="27">
        <v>3064</v>
      </c>
      <c r="O51" s="43">
        <v>45331</v>
      </c>
      <c r="P51" s="28"/>
      <c r="Q51" s="27"/>
      <c r="R51" s="25"/>
      <c r="S51" s="28"/>
      <c r="T51" s="27"/>
      <c r="U51" s="25"/>
      <c r="V51" s="31"/>
      <c r="W51" s="44"/>
      <c r="X51" s="3"/>
    </row>
    <row r="52" spans="1:24" ht="21" x14ac:dyDescent="0.3">
      <c r="A52" s="3"/>
      <c r="B52" s="45" t="s">
        <v>120</v>
      </c>
      <c r="C52" s="17" t="s">
        <v>121</v>
      </c>
      <c r="D52" s="46" t="s">
        <v>65</v>
      </c>
      <c r="E52" s="17">
        <v>176</v>
      </c>
      <c r="F52" s="47">
        <v>392038900</v>
      </c>
      <c r="G52" s="19">
        <v>500</v>
      </c>
      <c r="H52" s="19">
        <f>Table4[[#This Row],[TOTAL PRICE]]-Table4[[#This Row],[ADV OR FULL]]-Table4[[#This Row],[2ND PAY]]-Table4[[#This Row],[3RD PAY]]-Table4[[#This Row],[4TH PAY]]</f>
        <v>0</v>
      </c>
      <c r="I52" s="20">
        <v>1</v>
      </c>
      <c r="J52" s="19">
        <v>500</v>
      </c>
      <c r="K52" s="19"/>
      <c r="L52" s="21">
        <v>45655</v>
      </c>
      <c r="M52" s="20"/>
      <c r="N52" s="19"/>
      <c r="O52" s="17"/>
      <c r="P52" s="20"/>
      <c r="Q52" s="19"/>
      <c r="R52" s="17"/>
      <c r="S52" s="20"/>
      <c r="T52" s="19"/>
      <c r="U52" s="17"/>
      <c r="V52" s="23"/>
      <c r="W52" s="44"/>
      <c r="X52" s="3"/>
    </row>
    <row r="53" spans="1:24" ht="21" x14ac:dyDescent="0.3">
      <c r="A53" s="3"/>
      <c r="B53" s="50" t="s">
        <v>122</v>
      </c>
      <c r="C53" s="25" t="s">
        <v>123</v>
      </c>
      <c r="D53" s="51" t="s">
        <v>65</v>
      </c>
      <c r="E53" s="25">
        <v>1290</v>
      </c>
      <c r="F53" s="52">
        <v>1781098440</v>
      </c>
      <c r="G53" s="27">
        <v>2120</v>
      </c>
      <c r="H53" s="27">
        <f>Table4[[#This Row],[TOTAL PRICE]]-Table4[[#This Row],[ADV OR FULL]]-Table4[[#This Row],[2ND PAY]]-Table4[[#This Row],[3RD PAY]]-Table4[[#This Row],[4TH PAY]]</f>
        <v>0</v>
      </c>
      <c r="I53" s="28">
        <v>0.5</v>
      </c>
      <c r="J53" s="27">
        <v>848</v>
      </c>
      <c r="K53" s="27"/>
      <c r="L53" s="29">
        <v>45657</v>
      </c>
      <c r="M53" s="28"/>
      <c r="N53" s="27">
        <v>1272</v>
      </c>
      <c r="O53" s="30">
        <v>45714</v>
      </c>
      <c r="P53" s="28"/>
      <c r="Q53" s="27"/>
      <c r="R53" s="25"/>
      <c r="S53" s="28"/>
      <c r="T53" s="27"/>
      <c r="U53" s="25"/>
      <c r="V53" s="31"/>
      <c r="W53" s="44"/>
      <c r="X53" s="3"/>
    </row>
    <row r="54" spans="1:24" ht="21" x14ac:dyDescent="0.3">
      <c r="A54" s="3"/>
      <c r="B54" s="45" t="s">
        <v>124</v>
      </c>
      <c r="C54" s="17" t="s">
        <v>125</v>
      </c>
      <c r="D54" s="46" t="s">
        <v>65</v>
      </c>
      <c r="E54" s="17"/>
      <c r="F54" s="47">
        <v>1073490000</v>
      </c>
      <c r="G54" s="19">
        <v>1278</v>
      </c>
      <c r="H54" s="19">
        <f>Table4[[#This Row],[TOTAL PRICE]]-Table4[[#This Row],[ADV OR FULL]]-Table4[[#This Row],[2ND PAY]]-Table4[[#This Row],[3RD PAY]]-Table4[[#This Row],[4TH PAY]]</f>
        <v>0</v>
      </c>
      <c r="I54" s="20">
        <v>1</v>
      </c>
      <c r="J54" s="19">
        <v>1278</v>
      </c>
      <c r="K54" s="41" t="s">
        <v>90</v>
      </c>
      <c r="L54" s="21">
        <v>45292</v>
      </c>
      <c r="M54" s="20"/>
      <c r="N54" s="19"/>
      <c r="O54" s="17"/>
      <c r="P54" s="20"/>
      <c r="Q54" s="19"/>
      <c r="R54" s="17"/>
      <c r="S54" s="20"/>
      <c r="T54" s="19"/>
      <c r="U54" s="17"/>
      <c r="V54" s="23"/>
      <c r="W54" s="44"/>
      <c r="X54" s="3"/>
    </row>
    <row r="55" spans="1:24" ht="21" x14ac:dyDescent="0.3">
      <c r="A55" s="3"/>
      <c r="B55" s="39" t="s">
        <v>126</v>
      </c>
      <c r="C55" s="25" t="s">
        <v>127</v>
      </c>
      <c r="D55" s="51" t="s">
        <v>65</v>
      </c>
      <c r="E55" s="25">
        <v>2000</v>
      </c>
      <c r="F55" s="52">
        <v>2146196703</v>
      </c>
      <c r="G55" s="27">
        <v>2543</v>
      </c>
      <c r="H55" s="27">
        <f>Table4[[#This Row],[TOTAL PRICE]]-Table4[[#This Row],[ADV OR FULL]]-Table4[[#This Row],[2ND PAY]]-Table4[[#This Row],[3RD PAY]]-Table4[[#This Row],[4TH PAY]]</f>
        <v>0</v>
      </c>
      <c r="I55" s="28">
        <v>0.7</v>
      </c>
      <c r="J55" s="27">
        <v>1618</v>
      </c>
      <c r="K55" s="37" t="s">
        <v>90</v>
      </c>
      <c r="L55" s="29">
        <v>45295</v>
      </c>
      <c r="M55" s="28"/>
      <c r="N55" s="27">
        <v>925</v>
      </c>
      <c r="O55" s="30">
        <v>45782</v>
      </c>
      <c r="P55" s="28"/>
      <c r="Q55" s="27"/>
      <c r="R55" s="25"/>
      <c r="S55" s="28"/>
      <c r="T55" s="27"/>
      <c r="U55" s="25"/>
      <c r="V55" s="31"/>
      <c r="W55" s="44" t="s">
        <v>128</v>
      </c>
      <c r="X55" s="3"/>
    </row>
    <row r="56" spans="1:24" ht="21" x14ac:dyDescent="0.3">
      <c r="A56" s="3"/>
      <c r="B56" s="38" t="s">
        <v>129</v>
      </c>
      <c r="C56" s="17" t="s">
        <v>130</v>
      </c>
      <c r="D56" s="46" t="s">
        <v>65</v>
      </c>
      <c r="E56" s="17">
        <v>156</v>
      </c>
      <c r="F56" s="47">
        <v>1783694000</v>
      </c>
      <c r="G56" s="19">
        <v>2215</v>
      </c>
      <c r="H56" s="19">
        <f>Table4[[#This Row],[TOTAL PRICE]]-Table4[[#This Row],[ADV OR FULL]]-Table4[[#This Row],[2ND PAY]]-Table4[[#This Row],[3RD PAY]]-Table4[[#This Row],[4TH PAY]]</f>
        <v>0</v>
      </c>
      <c r="I56" s="20">
        <v>0.9</v>
      </c>
      <c r="J56" s="19">
        <v>1890</v>
      </c>
      <c r="K56" s="19"/>
      <c r="L56" s="21">
        <v>45663</v>
      </c>
      <c r="M56" s="20"/>
      <c r="N56" s="19">
        <v>325</v>
      </c>
      <c r="O56" s="22">
        <v>45677</v>
      </c>
      <c r="P56" s="20"/>
      <c r="Q56" s="19"/>
      <c r="R56" s="17"/>
      <c r="S56" s="20"/>
      <c r="T56" s="19"/>
      <c r="U56" s="17"/>
      <c r="V56" s="23"/>
      <c r="W56" s="44"/>
      <c r="X56" s="3"/>
    </row>
    <row r="57" spans="1:24" ht="21" x14ac:dyDescent="0.3">
      <c r="A57" s="3"/>
      <c r="B57" s="39" t="s">
        <v>131</v>
      </c>
      <c r="C57" s="25" t="s">
        <v>132</v>
      </c>
      <c r="D57" s="42" t="s">
        <v>133</v>
      </c>
      <c r="E57" s="25">
        <v>95</v>
      </c>
      <c r="F57" s="25" t="s">
        <v>134</v>
      </c>
      <c r="G57" s="27">
        <v>655</v>
      </c>
      <c r="H57" s="27">
        <f>Table4[[#This Row],[TOTAL PRICE]]-Table4[[#This Row],[ADV OR FULL]]-Table4[[#This Row],[2ND PAY]]-Table4[[#This Row],[3RD PAY]]-Table4[[#This Row],[4TH PAY]]</f>
        <v>0</v>
      </c>
      <c r="I57" s="28">
        <v>1</v>
      </c>
      <c r="J57" s="27">
        <v>655</v>
      </c>
      <c r="K57" s="27"/>
      <c r="L57" s="29">
        <v>45651</v>
      </c>
      <c r="M57" s="28"/>
      <c r="N57" s="27"/>
      <c r="O57" s="25"/>
      <c r="P57" s="28"/>
      <c r="Q57" s="27"/>
      <c r="R57" s="25"/>
      <c r="S57" s="28"/>
      <c r="T57" s="27"/>
      <c r="U57" s="25"/>
      <c r="V57" s="31"/>
      <c r="W57" s="33"/>
      <c r="X57" s="3"/>
    </row>
    <row r="58" spans="1:24" ht="21" x14ac:dyDescent="0.3">
      <c r="A58" s="3"/>
      <c r="B58" s="38" t="s">
        <v>135</v>
      </c>
      <c r="C58" s="17" t="s">
        <v>136</v>
      </c>
      <c r="D58" s="46"/>
      <c r="E58" s="17"/>
      <c r="F58" s="17"/>
      <c r="G58" s="19">
        <v>4987.55</v>
      </c>
      <c r="H58" s="19">
        <f>Table4[[#This Row],[TOTAL PRICE]]-Table4[[#This Row],[ADV OR FULL]]-Table4[[#This Row],[2ND PAY]]-Table4[[#This Row],[3RD PAY]]-Table4[[#This Row],[4TH PAY]]</f>
        <v>0</v>
      </c>
      <c r="I58" s="20"/>
      <c r="J58" s="19">
        <v>4987.55</v>
      </c>
      <c r="K58" s="19"/>
      <c r="L58" s="36">
        <v>45657</v>
      </c>
      <c r="M58" s="20"/>
      <c r="N58" s="19"/>
      <c r="O58" s="17"/>
      <c r="P58" s="20"/>
      <c r="Q58" s="19"/>
      <c r="R58" s="17"/>
      <c r="S58" s="20"/>
      <c r="T58" s="19"/>
      <c r="U58" s="17"/>
      <c r="V58" s="23"/>
      <c r="W58" s="33"/>
      <c r="X58" s="3"/>
    </row>
    <row r="59" spans="1:24" ht="21" x14ac:dyDescent="0.3">
      <c r="A59" s="3"/>
      <c r="B59" s="50" t="s">
        <v>137</v>
      </c>
      <c r="C59" s="25" t="s">
        <v>130</v>
      </c>
      <c r="D59" s="51"/>
      <c r="E59" s="25"/>
      <c r="F59" s="52">
        <v>538725000</v>
      </c>
      <c r="G59" s="27">
        <v>560</v>
      </c>
      <c r="H59" s="27">
        <f>Table4[[#This Row],[TOTAL PRICE]]-Table4[[#This Row],[ADV OR FULL]]-Table4[[#This Row],[2ND PAY]]-Table4[[#This Row],[3RD PAY]]-Table4[[#This Row],[4TH PAY]]</f>
        <v>0</v>
      </c>
      <c r="I59" s="28">
        <v>1</v>
      </c>
      <c r="J59" s="27">
        <v>560</v>
      </c>
      <c r="K59" s="27"/>
      <c r="L59" s="29">
        <v>45703</v>
      </c>
      <c r="M59" s="28"/>
      <c r="N59" s="27"/>
      <c r="O59" s="25"/>
      <c r="P59" s="28"/>
      <c r="Q59" s="27"/>
      <c r="R59" s="25"/>
      <c r="S59" s="28"/>
      <c r="T59" s="27"/>
      <c r="U59" s="25"/>
      <c r="V59" s="31"/>
      <c r="W59" s="33"/>
      <c r="X59" s="3"/>
    </row>
    <row r="60" spans="1:24" ht="36" x14ac:dyDescent="0.3">
      <c r="A60" s="3"/>
      <c r="B60" s="53" t="s">
        <v>138</v>
      </c>
      <c r="C60" s="17" t="s">
        <v>139</v>
      </c>
      <c r="D60" s="54" t="s">
        <v>140</v>
      </c>
      <c r="E60" s="55"/>
      <c r="F60" s="17" t="s">
        <v>141</v>
      </c>
      <c r="G60" s="19">
        <v>18614</v>
      </c>
      <c r="H60" s="19">
        <f>Table4[[#This Row],[TOTAL PRICE]]-Table4[[#This Row],[ADV OR FULL]]-Table4[[#This Row],[2ND PAY]]-Table4[[#This Row],[3RD PAY]]-Table4[[#This Row],[4TH PAY]]</f>
        <v>0</v>
      </c>
      <c r="I60" s="20">
        <v>0.25</v>
      </c>
      <c r="J60" s="19">
        <v>4653.5</v>
      </c>
      <c r="K60" s="56"/>
      <c r="L60" s="21">
        <v>45750</v>
      </c>
      <c r="M60" s="57">
        <v>0.25</v>
      </c>
      <c r="N60" s="56">
        <v>4653.5</v>
      </c>
      <c r="O60" s="22">
        <v>45805</v>
      </c>
      <c r="P60" s="57">
        <v>0.4</v>
      </c>
      <c r="Q60" s="56">
        <v>7445.6</v>
      </c>
      <c r="R60" s="22">
        <v>45841</v>
      </c>
      <c r="S60" s="57">
        <v>0.1</v>
      </c>
      <c r="T60" s="56">
        <v>1861.4</v>
      </c>
      <c r="U60" s="22">
        <v>45841</v>
      </c>
      <c r="V60" s="23"/>
      <c r="W60" s="33"/>
      <c r="X60" s="3"/>
    </row>
    <row r="61" spans="1:24" ht="36" x14ac:dyDescent="0.3">
      <c r="A61" s="3"/>
      <c r="B61" s="58" t="s">
        <v>142</v>
      </c>
      <c r="C61" s="25" t="s">
        <v>143</v>
      </c>
      <c r="D61" s="59"/>
      <c r="E61" s="15"/>
      <c r="F61" s="15"/>
      <c r="G61" s="27">
        <v>2000</v>
      </c>
      <c r="H61" s="27">
        <f>Table4[[#This Row],[TOTAL PRICE]]-Table4[[#This Row],[ADV OR FULL]]-Table4[[#This Row],[2ND PAY]]-Table4[[#This Row],[3RD PAY]]-Table4[[#This Row],[4TH PAY]]</f>
        <v>0</v>
      </c>
      <c r="I61" s="28">
        <v>1</v>
      </c>
      <c r="J61" s="27">
        <v>2000</v>
      </c>
      <c r="K61" s="60"/>
      <c r="L61" s="61">
        <v>45707</v>
      </c>
      <c r="M61" s="35"/>
      <c r="N61" s="60"/>
      <c r="O61" s="15"/>
      <c r="P61" s="35"/>
      <c r="Q61" s="60"/>
      <c r="R61" s="15"/>
      <c r="S61" s="35"/>
      <c r="T61" s="60"/>
      <c r="U61" s="15"/>
      <c r="V61" s="31"/>
      <c r="W61" s="33"/>
      <c r="X61" s="3"/>
    </row>
    <row r="62" spans="1:24" ht="36" x14ac:dyDescent="0.3">
      <c r="A62" s="3"/>
      <c r="B62" s="53" t="s">
        <v>144</v>
      </c>
      <c r="C62" s="17" t="s">
        <v>143</v>
      </c>
      <c r="D62" s="62"/>
      <c r="E62" s="55"/>
      <c r="F62" s="17" t="s">
        <v>145</v>
      </c>
      <c r="G62" s="19">
        <v>669</v>
      </c>
      <c r="H62" s="19">
        <f>Table4[[#This Row],[TOTAL PRICE]]-Table4[[#This Row],[ADV OR FULL]]-Table4[[#This Row],[2ND PAY]]-Table4[[#This Row],[3RD PAY]]-Table4[[#This Row],[4TH PAY]]</f>
        <v>0</v>
      </c>
      <c r="I62" s="20">
        <v>1</v>
      </c>
      <c r="J62" s="19">
        <v>669</v>
      </c>
      <c r="K62" s="56"/>
      <c r="L62" s="63">
        <v>45707</v>
      </c>
      <c r="M62" s="57"/>
      <c r="N62" s="56"/>
      <c r="O62" s="55"/>
      <c r="P62" s="57"/>
      <c r="Q62" s="56"/>
      <c r="R62" s="55"/>
      <c r="S62" s="57"/>
      <c r="T62" s="56"/>
      <c r="U62" s="55"/>
      <c r="V62" s="23"/>
      <c r="W62" s="64" t="s">
        <v>146</v>
      </c>
      <c r="X62" s="3"/>
    </row>
    <row r="63" spans="1:24" ht="21" x14ac:dyDescent="0.3">
      <c r="A63" s="3"/>
      <c r="B63" s="58" t="s">
        <v>147</v>
      </c>
      <c r="C63" s="25" t="s">
        <v>148</v>
      </c>
      <c r="D63" s="59"/>
      <c r="E63" s="15"/>
      <c r="F63" s="25" t="s">
        <v>149</v>
      </c>
      <c r="G63" s="27">
        <v>5166</v>
      </c>
      <c r="H63" s="27">
        <f>Table4[[#This Row],[TOTAL PRICE]]-Table4[[#This Row],[ADV OR FULL]]-Table4[[#This Row],[2ND PAY]]-Table4[[#This Row],[3RD PAY]]-Table4[[#This Row],[4TH PAY]]</f>
        <v>0</v>
      </c>
      <c r="I63" s="28">
        <v>1</v>
      </c>
      <c r="J63" s="27">
        <v>5166</v>
      </c>
      <c r="K63" s="60"/>
      <c r="L63" s="29">
        <v>45706</v>
      </c>
      <c r="M63" s="35"/>
      <c r="N63" s="60"/>
      <c r="O63" s="15"/>
      <c r="P63" s="35"/>
      <c r="Q63" s="60"/>
      <c r="R63" s="15"/>
      <c r="S63" s="35"/>
      <c r="T63" s="60"/>
      <c r="U63" s="15"/>
      <c r="V63" s="31"/>
      <c r="W63" s="33"/>
      <c r="X63" s="3"/>
    </row>
    <row r="64" spans="1:24" ht="21" x14ac:dyDescent="0.3">
      <c r="A64" s="3"/>
      <c r="B64" s="53" t="s">
        <v>150</v>
      </c>
      <c r="C64" s="17" t="s">
        <v>151</v>
      </c>
      <c r="D64" s="65" t="s">
        <v>152</v>
      </c>
      <c r="E64" s="55"/>
      <c r="F64" s="55"/>
      <c r="G64" s="19">
        <v>16000</v>
      </c>
      <c r="H64" s="19">
        <f>Table4[[#This Row],[TOTAL PRICE]]-Table4[[#This Row],[ADV OR FULL]]-Table4[[#This Row],[2ND PAY]]-Table4[[#This Row],[3RD PAY]]-Table4[[#This Row],[4TH PAY]]</f>
        <v>0</v>
      </c>
      <c r="I64" s="20">
        <v>0.5</v>
      </c>
      <c r="J64" s="19">
        <v>8000</v>
      </c>
      <c r="K64" s="56"/>
      <c r="L64" s="21">
        <v>45721</v>
      </c>
      <c r="M64" s="57"/>
      <c r="N64" s="56">
        <v>8000</v>
      </c>
      <c r="O64" s="66">
        <v>45847</v>
      </c>
      <c r="P64" s="57"/>
      <c r="Q64" s="56"/>
      <c r="R64" s="55"/>
      <c r="S64" s="57"/>
      <c r="T64" s="56"/>
      <c r="U64" s="55"/>
      <c r="V64" s="23"/>
      <c r="W64" s="33"/>
      <c r="X64" s="3"/>
    </row>
    <row r="65" spans="1:24" ht="21" x14ac:dyDescent="0.3">
      <c r="A65" s="3"/>
      <c r="B65" s="67" t="s">
        <v>153</v>
      </c>
      <c r="C65" s="25" t="s">
        <v>154</v>
      </c>
      <c r="D65" s="68" t="s">
        <v>155</v>
      </c>
      <c r="E65" s="15"/>
      <c r="F65" s="25" t="s">
        <v>156</v>
      </c>
      <c r="G65" s="27">
        <v>806</v>
      </c>
      <c r="H65" s="27">
        <f>Table4[[#This Row],[TOTAL PRICE]]-Table4[[#This Row],[ADV OR FULL]]-Table4[[#This Row],[2ND PAY]]-Table4[[#This Row],[3RD PAY]]-Table4[[#This Row],[4TH PAY]]</f>
        <v>0</v>
      </c>
      <c r="I65" s="28">
        <v>1</v>
      </c>
      <c r="J65" s="27">
        <v>806</v>
      </c>
      <c r="K65" s="60"/>
      <c r="L65" s="29">
        <v>45717</v>
      </c>
      <c r="M65" s="35"/>
      <c r="N65" s="60"/>
      <c r="O65" s="15"/>
      <c r="P65" s="35"/>
      <c r="Q65" s="60"/>
      <c r="R65" s="15"/>
      <c r="S65" s="35"/>
      <c r="T65" s="60"/>
      <c r="U65" s="15"/>
      <c r="V65" s="31"/>
      <c r="W65" s="33"/>
      <c r="X65" s="3"/>
    </row>
    <row r="66" spans="1:24" ht="36" x14ac:dyDescent="0.3">
      <c r="A66" s="3"/>
      <c r="B66" s="53" t="s">
        <v>157</v>
      </c>
      <c r="C66" s="17" t="s">
        <v>158</v>
      </c>
      <c r="D66" s="65"/>
      <c r="E66" s="55"/>
      <c r="F66" s="17" t="s">
        <v>159</v>
      </c>
      <c r="G66" s="19">
        <v>404</v>
      </c>
      <c r="H66" s="19">
        <f>Table4[[#This Row],[TOTAL PRICE]]-Table4[[#This Row],[ADV OR FULL]]-Table4[[#This Row],[2ND PAY]]-Table4[[#This Row],[3RD PAY]]-Table4[[#This Row],[4TH PAY]]</f>
        <v>0</v>
      </c>
      <c r="I66" s="20">
        <v>1</v>
      </c>
      <c r="J66" s="19">
        <v>404</v>
      </c>
      <c r="K66" s="56"/>
      <c r="L66" s="21">
        <v>45791</v>
      </c>
      <c r="M66" s="57"/>
      <c r="N66" s="56"/>
      <c r="O66" s="55"/>
      <c r="P66" s="57"/>
      <c r="Q66" s="56"/>
      <c r="R66" s="55"/>
      <c r="S66" s="57"/>
      <c r="T66" s="56"/>
      <c r="U66" s="55"/>
      <c r="V66" s="23"/>
      <c r="W66" s="33"/>
      <c r="X66" s="3"/>
    </row>
    <row r="67" spans="1:24" ht="21" x14ac:dyDescent="0.3">
      <c r="A67" s="3"/>
      <c r="B67" s="67" t="s">
        <v>160</v>
      </c>
      <c r="C67" s="25" t="s">
        <v>158</v>
      </c>
      <c r="D67" s="68"/>
      <c r="E67" s="15"/>
      <c r="F67" s="25" t="s">
        <v>161</v>
      </c>
      <c r="G67" s="27">
        <v>215</v>
      </c>
      <c r="H67" s="27">
        <f>Table4[[#This Row],[TOTAL PRICE]]-Table4[[#This Row],[ADV OR FULL]]-Table4[[#This Row],[2ND PAY]]-Table4[[#This Row],[3RD PAY]]-Table4[[#This Row],[4TH PAY]]</f>
        <v>0</v>
      </c>
      <c r="I67" s="28">
        <v>1</v>
      </c>
      <c r="J67" s="27">
        <v>215</v>
      </c>
      <c r="K67" s="60"/>
      <c r="L67" s="29">
        <v>45791</v>
      </c>
      <c r="M67" s="35"/>
      <c r="N67" s="60"/>
      <c r="O67" s="15"/>
      <c r="P67" s="35"/>
      <c r="Q67" s="60"/>
      <c r="R67" s="15"/>
      <c r="S67" s="35"/>
      <c r="T67" s="60"/>
      <c r="U67" s="15"/>
      <c r="V67" s="31"/>
      <c r="W67" s="33"/>
      <c r="X67" s="3"/>
    </row>
    <row r="68" spans="1:24" ht="36" x14ac:dyDescent="0.3">
      <c r="A68" s="3"/>
      <c r="B68" s="53" t="s">
        <v>162</v>
      </c>
      <c r="C68" s="17" t="s">
        <v>158</v>
      </c>
      <c r="D68" s="65"/>
      <c r="E68" s="55"/>
      <c r="F68" s="17" t="s">
        <v>163</v>
      </c>
      <c r="G68" s="19">
        <v>1010</v>
      </c>
      <c r="H68" s="19">
        <f>Table4[[#This Row],[TOTAL PRICE]]-Table4[[#This Row],[ADV OR FULL]]-Table4[[#This Row],[2ND PAY]]-Table4[[#This Row],[3RD PAY]]-Table4[[#This Row],[4TH PAY]]</f>
        <v>0</v>
      </c>
      <c r="I68" s="20">
        <v>1</v>
      </c>
      <c r="J68" s="19">
        <v>1010</v>
      </c>
      <c r="K68" s="56"/>
      <c r="L68" s="21">
        <v>45791</v>
      </c>
      <c r="M68" s="57"/>
      <c r="N68" s="56"/>
      <c r="O68" s="55"/>
      <c r="P68" s="57"/>
      <c r="Q68" s="56"/>
      <c r="R68" s="55"/>
      <c r="S68" s="57"/>
      <c r="T68" s="56"/>
      <c r="U68" s="55"/>
      <c r="V68" s="23"/>
      <c r="W68" s="33"/>
      <c r="X68" s="3"/>
    </row>
    <row r="69" spans="1:24" ht="21" x14ac:dyDescent="0.3">
      <c r="A69" s="3"/>
      <c r="B69" s="67" t="s">
        <v>164</v>
      </c>
      <c r="C69" s="25" t="s">
        <v>158</v>
      </c>
      <c r="D69" s="68"/>
      <c r="E69" s="15"/>
      <c r="F69" s="25" t="s">
        <v>165</v>
      </c>
      <c r="G69" s="27">
        <v>48</v>
      </c>
      <c r="H69" s="27">
        <f>Table4[[#This Row],[TOTAL PRICE]]-Table4[[#This Row],[ADV OR FULL]]-Table4[[#This Row],[2ND PAY]]-Table4[[#This Row],[3RD PAY]]-Table4[[#This Row],[4TH PAY]]</f>
        <v>0</v>
      </c>
      <c r="I69" s="28">
        <v>1</v>
      </c>
      <c r="J69" s="27">
        <v>48</v>
      </c>
      <c r="K69" s="60"/>
      <c r="L69" s="29"/>
      <c r="M69" s="35"/>
      <c r="N69" s="60"/>
      <c r="O69" s="15"/>
      <c r="P69" s="35"/>
      <c r="Q69" s="60"/>
      <c r="R69" s="15"/>
      <c r="S69" s="35"/>
      <c r="T69" s="60"/>
      <c r="U69" s="15"/>
      <c r="V69" s="31"/>
      <c r="W69" s="33"/>
      <c r="X69" s="3"/>
    </row>
    <row r="70" spans="1:24" ht="36" x14ac:dyDescent="0.3">
      <c r="A70" s="3"/>
      <c r="B70" s="53" t="s">
        <v>166</v>
      </c>
      <c r="C70" s="17" t="s">
        <v>158</v>
      </c>
      <c r="D70" s="65"/>
      <c r="E70" s="55"/>
      <c r="F70" s="17" t="s">
        <v>167</v>
      </c>
      <c r="G70" s="19">
        <v>38</v>
      </c>
      <c r="H70" s="19">
        <f>Table4[[#This Row],[TOTAL PRICE]]-Table4[[#This Row],[ADV OR FULL]]-Table4[[#This Row],[2ND PAY]]-Table4[[#This Row],[3RD PAY]]-Table4[[#This Row],[4TH PAY]]</f>
        <v>0</v>
      </c>
      <c r="I70" s="20">
        <v>1</v>
      </c>
      <c r="J70" s="19">
        <v>38</v>
      </c>
      <c r="K70" s="56"/>
      <c r="L70" s="21"/>
      <c r="M70" s="57"/>
      <c r="N70" s="56"/>
      <c r="O70" s="55"/>
      <c r="P70" s="57"/>
      <c r="Q70" s="56"/>
      <c r="R70" s="55"/>
      <c r="S70" s="57"/>
      <c r="T70" s="56"/>
      <c r="U70" s="55"/>
      <c r="V70" s="23"/>
      <c r="W70" s="33"/>
      <c r="X70" s="3"/>
    </row>
    <row r="71" spans="1:24" ht="21" x14ac:dyDescent="0.3">
      <c r="A71" s="3"/>
      <c r="B71" s="67" t="s">
        <v>168</v>
      </c>
      <c r="C71" s="25" t="s">
        <v>130</v>
      </c>
      <c r="D71" s="68"/>
      <c r="E71" s="15"/>
      <c r="F71" s="52">
        <v>309760000</v>
      </c>
      <c r="G71" s="27">
        <v>333</v>
      </c>
      <c r="H71" s="27">
        <f>Table4[[#This Row],[TOTAL PRICE]]-Table4[[#This Row],[ADV OR FULL]]-Table4[[#This Row],[2ND PAY]]-Table4[[#This Row],[3RD PAY]]-Table4[[#This Row],[4TH PAY]]</f>
        <v>0</v>
      </c>
      <c r="I71" s="28">
        <v>1</v>
      </c>
      <c r="J71" s="27">
        <v>333</v>
      </c>
      <c r="K71" s="60"/>
      <c r="L71" s="29">
        <v>45797</v>
      </c>
      <c r="M71" s="35"/>
      <c r="N71" s="60"/>
      <c r="O71" s="15"/>
      <c r="P71" s="35"/>
      <c r="Q71" s="60"/>
      <c r="R71" s="15"/>
      <c r="S71" s="35"/>
      <c r="T71" s="60"/>
      <c r="U71" s="15"/>
      <c r="V71" s="31"/>
      <c r="W71" s="33"/>
      <c r="X71" s="3"/>
    </row>
    <row r="72" spans="1:24" ht="21" x14ac:dyDescent="0.3">
      <c r="A72" s="3"/>
      <c r="B72" s="53" t="s">
        <v>169</v>
      </c>
      <c r="C72" s="17" t="s">
        <v>170</v>
      </c>
      <c r="D72" s="65" t="s">
        <v>171</v>
      </c>
      <c r="E72" s="55"/>
      <c r="F72" s="17" t="s">
        <v>172</v>
      </c>
      <c r="G72" s="19">
        <v>560</v>
      </c>
      <c r="H72" s="19">
        <f>Table4[[#This Row],[TOTAL PRICE]]-Table4[[#This Row],[ADV OR FULL]]-Table4[[#This Row],[2ND PAY]]-Table4[[#This Row],[3RD PAY]]-Table4[[#This Row],[4TH PAY]]</f>
        <v>0</v>
      </c>
      <c r="I72" s="20">
        <v>1</v>
      </c>
      <c r="J72" s="19">
        <v>560</v>
      </c>
      <c r="K72" s="56"/>
      <c r="L72" s="21">
        <v>45845</v>
      </c>
      <c r="M72" s="57"/>
      <c r="N72" s="56"/>
      <c r="O72" s="55"/>
      <c r="P72" s="57"/>
      <c r="Q72" s="56"/>
      <c r="R72" s="55"/>
      <c r="S72" s="57"/>
      <c r="T72" s="56"/>
      <c r="U72" s="55"/>
      <c r="V72" s="23"/>
      <c r="W72" s="33"/>
      <c r="X72" s="3"/>
    </row>
    <row r="73" spans="1:24" ht="36" x14ac:dyDescent="0.3">
      <c r="A73" s="3"/>
      <c r="B73" s="67" t="s">
        <v>173</v>
      </c>
      <c r="C73" s="25" t="s">
        <v>143</v>
      </c>
      <c r="D73" s="59"/>
      <c r="E73" s="15"/>
      <c r="F73" s="52" t="s">
        <v>174</v>
      </c>
      <c r="G73" s="27">
        <v>3350</v>
      </c>
      <c r="H73" s="27">
        <f>Table4[[#This Row],[TOTAL PRICE]]-Table4[[#This Row],[ADV OR FULL]]-Table4[[#This Row],[2ND PAY]]-Table4[[#This Row],[3RD PAY]]-Table4[[#This Row],[4TH PAY]]</f>
        <v>3350</v>
      </c>
      <c r="I73" s="28"/>
      <c r="J73" s="27"/>
      <c r="K73" s="60"/>
      <c r="L73" s="29"/>
      <c r="M73" s="35"/>
      <c r="N73" s="60"/>
      <c r="O73" s="15"/>
      <c r="P73" s="35"/>
      <c r="Q73" s="60"/>
      <c r="R73" s="15"/>
      <c r="S73" s="35"/>
      <c r="T73" s="60"/>
      <c r="U73" s="15"/>
      <c r="V73" s="31"/>
      <c r="W73" s="33"/>
      <c r="X73" s="3"/>
    </row>
    <row r="74" spans="1:24" ht="21" x14ac:dyDescent="0.3">
      <c r="A74" s="3"/>
      <c r="B74" s="53" t="s">
        <v>175</v>
      </c>
      <c r="C74" s="17" t="s">
        <v>176</v>
      </c>
      <c r="D74" s="62"/>
      <c r="E74" s="55"/>
      <c r="F74" s="47">
        <v>852500000</v>
      </c>
      <c r="G74" s="19">
        <v>910</v>
      </c>
      <c r="H74" s="19">
        <f>Table4[[#This Row],[TOTAL PRICE]]-Table4[[#This Row],[ADV OR FULL]]-Table4[[#This Row],[2ND PAY]]-Table4[[#This Row],[3RD PAY]]-Table4[[#This Row],[4TH PAY]]</f>
        <v>0</v>
      </c>
      <c r="I74" s="20">
        <v>0.7</v>
      </c>
      <c r="J74" s="19">
        <v>583</v>
      </c>
      <c r="K74" s="56"/>
      <c r="L74" s="21">
        <v>45790</v>
      </c>
      <c r="M74" s="57">
        <v>0.3</v>
      </c>
      <c r="N74" s="56">
        <v>327</v>
      </c>
      <c r="O74" s="22">
        <v>45838</v>
      </c>
      <c r="P74" s="57"/>
      <c r="Q74" s="56"/>
      <c r="R74" s="55"/>
      <c r="S74" s="57"/>
      <c r="T74" s="56"/>
      <c r="U74" s="55"/>
      <c r="V74" s="23"/>
      <c r="W74" s="33"/>
      <c r="X74" s="3"/>
    </row>
    <row r="75" spans="1:24" ht="21" x14ac:dyDescent="0.3">
      <c r="A75" s="3"/>
      <c r="B75" s="69" t="s">
        <v>177</v>
      </c>
      <c r="C75" s="70" t="s">
        <v>65</v>
      </c>
      <c r="D75" s="71" t="s">
        <v>65</v>
      </c>
      <c r="E75" s="72"/>
      <c r="F75" s="72"/>
      <c r="G75" s="73">
        <f>SUM(G26:G74)</f>
        <v>572593.1</v>
      </c>
      <c r="H75" s="73">
        <f>SUM(H26:H74)</f>
        <v>27350</v>
      </c>
      <c r="I75" s="72"/>
      <c r="J75" s="73">
        <f>SUM(J26:J74)</f>
        <v>302045.09999999998</v>
      </c>
      <c r="K75" s="73">
        <f>SUM(K26:K74)</f>
        <v>0</v>
      </c>
      <c r="L75" s="72"/>
      <c r="M75" s="72"/>
      <c r="N75" s="73">
        <f>SUM(N26:N74)</f>
        <v>192177</v>
      </c>
      <c r="O75" s="72"/>
      <c r="P75" s="72"/>
      <c r="Q75" s="73">
        <f>SUM(Q26:Q74)</f>
        <v>28159.599999999999</v>
      </c>
      <c r="R75" s="72"/>
      <c r="S75" s="72"/>
      <c r="T75" s="73">
        <f>SUM(T26:T74)</f>
        <v>22861.4</v>
      </c>
      <c r="U75" s="72"/>
      <c r="V75" s="72"/>
      <c r="W75" s="33"/>
      <c r="X75" s="3"/>
    </row>
    <row r="76" spans="1:2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</sheetData>
  <dataValidations count="1">
    <dataValidation type="list" allowBlank="1" showInputMessage="1" showErrorMessage="1" sqref="V26:V74" xr:uid="{30ED3341-5D8A-4579-AA68-F780EB37F0D9}">
      <formula1>$AE$15:$AE$19</formula1>
    </dataValidation>
  </dataValidations>
  <hyperlinks>
    <hyperlink ref="L46" r:id="rId1" display="Procurement\Engineering activities\Commercial\RV- ENER (003)-advance Payment engineering.pdf" xr:uid="{84DFCA3E-F161-44DA-824D-5DF46B3D83D3}"/>
    <hyperlink ref="D46" r:id="rId2" display="x" xr:uid="{EFDEE71C-5BC3-4C0F-B54A-F4F034FBA3C6}"/>
    <hyperlink ref="D26" r:id="rId3" xr:uid="{17F3C703-FF74-43EF-B958-4513DF508274}"/>
    <hyperlink ref="D27" r:id="rId4" xr:uid="{B44CDC03-B4D2-4BDE-ADEC-2729C9D45CC4}"/>
    <hyperlink ref="D30" r:id="rId5" xr:uid="{6F4BE8FB-752A-4565-905B-CE8CF5E3038F}"/>
    <hyperlink ref="L30" r:id="rId6" display="Procurement\Condenser Air cooler\Damafin\After PO\Commercial\Payment Confirmation (004).pdf" xr:uid="{EA58EC1E-A50A-4649-9309-63C39C48D9C9}"/>
    <hyperlink ref="D29" r:id="rId7" xr:uid="{5EB86519-36E9-4DA1-AD73-7CACEC5649EF}"/>
    <hyperlink ref="L29" r:id="rId8" display="Procurement\Oil heater\FATI\Commercial\FATI      50 % advance.pdf" xr:uid="{B0E8D386-3FD6-48C3-909C-05510AE62D2A}"/>
    <hyperlink ref="D31" r:id="rId9" xr:uid="{5C17112A-C040-4724-B5FE-E97F5F9BEE35}"/>
    <hyperlink ref="L31" r:id="rId10" display="Procurement\Chiller Evaporator\Farnikan\Commercial\Payment To Farnikan PR 200-Advance Payment (003).pdf" xr:uid="{04607F5A-7650-455A-98AF-5CC6FFACC75C}"/>
    <hyperlink ref="D47" r:id="rId11" xr:uid="{BB204EC7-23F1-4979-9958-67FA99A7C88A}"/>
    <hyperlink ref="D37" r:id="rId12" xr:uid="{97195808-3CC0-4DA4-9D72-0E63AE84C7C0}"/>
    <hyperlink ref="D32" r:id="rId13" xr:uid="{E7616D1D-9825-4FBC-80DA-BD7E02E1524E}"/>
    <hyperlink ref="D34" r:id="rId14" xr:uid="{D31B26B7-AAFB-4305-B90A-81C45AF27521}"/>
    <hyperlink ref="L34" r:id="rId15" display="Procurement\Control valve\VSI\Commercial\FVIV24000211.pdf" xr:uid="{8CCC4AB4-7AB2-4B2E-8380-4623E4087B77}"/>
    <hyperlink ref="D28" r:id="rId16" xr:uid="{925BF154-36B8-4153-BA38-A2A71E9D2E26}"/>
    <hyperlink ref="D35" r:id="rId17" xr:uid="{BF56365C-9945-4372-8475-3080C4302664}"/>
    <hyperlink ref="D36" r:id="rId18" xr:uid="{503A3024-9795-4860-AD06-D0B8672D8B94}"/>
    <hyperlink ref="D39" r:id="rId19" xr:uid="{06EF68EA-826C-4625-8B6A-9592120EC66D}"/>
    <hyperlink ref="D40" r:id="rId20" xr:uid="{5B5B58FF-6679-48C6-B316-A28B988650C4}"/>
    <hyperlink ref="D41" r:id="rId21" xr:uid="{A60E0550-A427-4884-83B4-4C06AAB3454B}"/>
    <hyperlink ref="D42" r:id="rId22" xr:uid="{571ADF0A-D628-41D4-8A9C-F59BA8C16047}"/>
    <hyperlink ref="D43" r:id="rId23" xr:uid="{0C2CD962-3B8B-4C7A-89AB-269CDDA9904A}"/>
    <hyperlink ref="D44" r:id="rId24" xr:uid="{7F046506-4193-4E4C-B7AD-5EBF4881B16F}"/>
    <hyperlink ref="L26" r:id="rId25" display="Procurement\Compressor Skid\commercial\RV- ENER SO2400116- advance payment compressor skid.pdf" xr:uid="{972A0DCC-91D9-4AC6-AF09-2316DBCD2A24}"/>
    <hyperlink ref="L27" r:id="rId26" display="Procurement\MOTORS\HELMKE\After PO\Commercial\DELTA-HELMKE-2024- PO-200 (003).pdf" xr:uid="{01E22527-A664-4497-8BF3-B9357B7F6CDB}"/>
    <hyperlink ref="O27" r:id="rId27" display="Procurement\MOTORS\HELMKE\After PO\Commercial\Deposit invoice 11062401021.pdf" xr:uid="{7C9A3C93-8299-4C63-864C-F1AF65D9A87E}"/>
    <hyperlink ref="R27" r:id="rId28" display="Procurement\MOTORS\HELMKE\After PO\Commercial\40911485.pdf" xr:uid="{B8019D0A-A426-4B52-A7B6-5CBC009022F3}"/>
    <hyperlink ref="L28" r:id="rId29" display="Procurement\Instrument LG,LT,LS\Klinger\Commercial\2091523           PO-200.pdf" xr:uid="{0AC15181-087D-423B-9D46-CD9939BFD32A}"/>
    <hyperlink ref="L35" r:id="rId30" display="Procurement\Safety valve\Technical\Commercial\002385.pdf" xr:uid="{CC2360D5-EE2D-469C-B27A-49F5EF45B4F0}"/>
    <hyperlink ref="L36" r:id="rId31" display="Procurement\Manual Valves\Al zerwa\Ball valve\Commercial\IMG-20241101-WA0000.jpg" xr:uid="{22352DC6-DCA5-4EE6-A4CA-68827A627899}"/>
    <hyperlink ref="L37" r:id="rId32" display="Procurement\FCV\Barthel\Commercial\Advance - Barthel   -200.pdf" xr:uid="{B467F36C-9224-490E-B8AC-BDA99714D8B5}"/>
    <hyperlink ref="L42" r:id="rId33" display="Procurement\Manual Valves\Al zerwa\Manifold valves &amp; Needle Valves\Commercial\LN63539371848497.pdf" xr:uid="{A344A6D9-BD54-4AB5-9ECB-74ECE126C8D2}"/>
    <hyperlink ref="L43" r:id="rId34" display="Procurement\Manual Valves\Al zerwa\Manifold valves &amp; Needle Valves\Commercial\ImportedPhoto_1731487109205.jpg" xr:uid="{7788B38A-BF34-4049-850B-35FD8A57006D}"/>
    <hyperlink ref="L44" r:id="rId35" display="Procurement\JB &amp; LCP\Cortem\Commercial\1730887478635.jpg" xr:uid="{54C97272-D904-45A1-B548-DDEC8DEC4DFD}"/>
    <hyperlink ref="D38" r:id="rId36" xr:uid="{3906D37E-A065-4024-8A94-7A11C0629E8E}"/>
    <hyperlink ref="L45" r:id="rId37" display="Procurement\Ejector\Commercial\Auftragsbestätigung_Überweisung_DE70200303000235195000_28-11-2024_12-42.pdf" xr:uid="{2E91EDD3-F043-41B2-AF77-955BE00ECE0F}"/>
    <hyperlink ref="D45" r:id="rId38" xr:uid="{26251EC0-06A1-401E-9696-AD7CAB40464D}"/>
    <hyperlink ref="D33" r:id="rId39" xr:uid="{047CFD9F-40A8-47D9-AE62-78DEF00BD283}"/>
    <hyperlink ref="J48" r:id="rId40" display="Procurement\Skid for Chiller\Commercial\chiller skid ADV Pay Receipt.pdf" xr:uid="{EF69E818-B17B-4398-B9F9-401A3ECFEA01}"/>
    <hyperlink ref="J49" r:id="rId41" display="Procurement\Receiver Header\Commercial\Receiver header ADV Pay Receipt.pdf" xr:uid="{4CD6FE22-CFB3-45AD-9F1A-FB301516D1C4}"/>
    <hyperlink ref="D48" r:id="rId42" xr:uid="{ACE88F7C-0338-4D00-8A84-65F0683208B8}"/>
    <hyperlink ref="D49" r:id="rId43" xr:uid="{3C2B4A4F-627E-4E1F-A3AB-989C341AC354}"/>
    <hyperlink ref="O29" r:id="rId44" display="Procurement\Oil heater\FATI\Commercial\FATI.pdf" xr:uid="{ECFE36B7-98EC-4B6D-8537-8FB9331799A0}"/>
    <hyperlink ref="L52" r:id="rId45" display="Procurement\Piping Components\Behta\Commercial\Payment Slip- Behta-PR200.pdf" xr:uid="{AE96FE8E-EF6C-4A0C-A862-3C222A3B9F09}"/>
    <hyperlink ref="L51" r:id="rId46" display="Procurement\Piping Components\Foolad Asa\Commercial\پیش پرداخت پیش فاکتور 1194_1403.pdf" xr:uid="{32AF3E4A-8A2E-4460-9270-A2666AA3510A}"/>
    <hyperlink ref="L50" r:id="rId47" display="Procurement\Piping Components\petro sanat adel\Commercial\تاییدیه پیش پرداخت.pdf" xr:uid="{718B30F9-C9C9-4D17-A243-6CAA67FBACCD}"/>
    <hyperlink ref="L53" r:id="rId48" display="Procurement\Piping Components\Pich Mohre Sazi\Commercial\Advance Payment Slip- PMS-PR200.pdf" xr:uid="{8DAE745B-695B-418B-BC35-31422AC4174B}"/>
    <hyperlink ref="L54" r:id="rId49" display="Procurement\Piping Components\Pars regulator\Commercial\خرید اقلام تیوبینگ شرکت پارس رگولاتور.pdf" xr:uid="{C3AD0FAF-9A8C-4B3E-A4A7-46F6F472D113}"/>
    <hyperlink ref="K54" r:id="rId50" xr:uid="{14AA0548-3207-45BF-8DB7-67E6D05A9D42}"/>
    <hyperlink ref="L55" r:id="rId51" display="Procurement\Cable\Moghan Cable\Commercial\Moghan Cable- Advance payment 1.pdf" xr:uid="{CB4CEF05-3C2D-496B-B237-2C037EF1F382}"/>
    <hyperlink ref="K55" r:id="rId52" xr:uid="{E019FD24-9CBE-4A27-8EA1-03B52B26B8D8}"/>
    <hyperlink ref="L39" r:id="rId53" display="Procurement\Instruments PG,PT,TT\WIKA\Commercial\Druckansicht.pdf" xr:uid="{A2028E44-1134-4461-82C4-94BA3BE152B8}"/>
    <hyperlink ref="L57" r:id="rId54" display="Procurement\Glands\Electromec- CMP\Commercial\DQT-186065-PI - Slip 2024.12.25.pdf" xr:uid="{E0324CAC-1E9E-49E9-81E3-7E9F3CFC2E73}"/>
    <hyperlink ref="D57" r:id="rId55" xr:uid="{18D16F6A-5752-4DE8-8EEC-7F5C26617A2F}"/>
    <hyperlink ref="L56" r:id="rId56" display="Procurement\Piping Components\AFGH Farshid\Commercial\آرین فولاد گستر همتا.pdf" xr:uid="{C705B4AD-A652-4264-8DA8-921B0434348B}"/>
    <hyperlink ref="O35" r:id="rId57" display="Procurement\Safety valve\Technical\Commercial\Technical - PO-200 Balance payment Slip.pdf" xr:uid="{2D6D92B7-5006-48C8-97F6-490ABA53B91A}"/>
    <hyperlink ref="O34" r:id="rId58" display="Procurement\Control valve\VSI\Commercial\VSI Controls - PO-200- Balance payment slip.pdf" xr:uid="{0586A4DF-1144-4DA8-82CA-B8ADEB1D8673}"/>
    <hyperlink ref="O26" r:id="rId59" display="Procurement\Compressor Skid\commercial\Full payment slip MYCOM PR-200.pdf" xr:uid="{10C3FAA2-B01E-4658-B0B9-183CA8C99A2D}"/>
    <hyperlink ref="L38" r:id="rId60" display="Procurement\Solenoid Valve\Mycom\Commercial\Full payment slip MYCOM PR-200.pdf" xr:uid="{5968A46B-3D12-4588-B58E-0F3DFFF3122D}"/>
    <hyperlink ref="O46" r:id="rId61" display="Procurement\Engineering activities\Commercial\Full payment slip MYCOM PR-200.pdf" xr:uid="{DCC536B1-4DD4-4D1B-A233-1B70024E3E0C}"/>
    <hyperlink ref="L32" r:id="rId62" display="Procurement\Filter Dryer\Mycom\Commercial\Full payment slip MYCOM PR-200.pdf" xr:uid="{CE1ED6AC-1542-43A6-AF3F-2DE7F2D8A1AD}"/>
    <hyperlink ref="O56" r:id="rId63" display="Procurement\Piping Components\AFGH Farshid\Commercial\تسویه صورتحساب شماره 14 بابت خرید پایپ از آرین فولاد گستر همتا.pdf" xr:uid="{6D5FF79D-02E0-4CDE-BBF3-173E48AB8A00}"/>
    <hyperlink ref="O44" r:id="rId64" display="Procurement\JB &amp; LCP\Cortem\Commercial\cortem Balance Payment Pr-200.pdf" xr:uid="{B0DD03CC-CA6E-4558-9F17-2A0A21BAA193}"/>
    <hyperlink ref="L59" r:id="rId65" display="Procurement\Teflon PTFE\AFGH\cartableSuccessfulRequest-70007845-16.pdf" xr:uid="{70E0F102-89B6-4445-9517-D0650D061FB8}"/>
    <hyperlink ref="L63" r:id="rId66" display="Procurement\Fitting instruments\Commercial\SLIP-PI-AEE-25-0029 (ENER-HLK).pdf" xr:uid="{1AA764E7-6556-4225-A658-9DD97DF2F3FA}"/>
    <hyperlink ref="O53" r:id="rId67" display="Procurement\Piping Components\Pich Mohre Sazi\Commercial\Parsian Internet Bankپارسیان پیچ تبریز.pdf" xr:uid="{4C47BAE6-7214-48B0-8BF8-AAC7A82F8A6B}"/>
    <hyperlink ref="O50" r:id="rId68" display="Procurement\Piping Components\petro sanat adel\Commercial\PR200- Flange PSA- balance payment slip 1.pdf" xr:uid="{0A388AC7-D898-418B-9FE3-FD1BD9A61F3F}"/>
    <hyperlink ref="M50" r:id="rId69" xr:uid="{5841E722-C72D-4A3E-A986-B505C30BE43B}"/>
    <hyperlink ref="L65" r:id="rId70" display="Procurement\Tubing Compressor\Valve Technical\Commercial\PISO-00526 - ENSLIP.pdf" xr:uid="{DD6EB45F-37A2-434C-8152-AB4EF6260718}"/>
    <hyperlink ref="L64" r:id="rId71" display="Procurement\PLC\PHE\Commercial\CamScanner 05-03-2025 19.54.pdf" xr:uid="{4689EE57-34C1-44F5-9B3F-DB3751F832FD}"/>
    <hyperlink ref="D60" r:id="rId72" xr:uid="{AD669C98-FF0A-472C-993F-70068AA1C6EB}"/>
    <hyperlink ref="L60" r:id="rId73" display="Procurement\Instrumentation work compressor skid\NASH\Commercial\NASH-PR 200-NI-25-293.pdf" xr:uid="{F1F3C377-E220-456D-9729-4EC2748BD85C}"/>
    <hyperlink ref="L41" r:id="rId74" display="Procurement\Instrument LG,LT,LS\WIKA\Commercial\I00759175.pdf" xr:uid="{87A35A19-FB01-4540-95EA-F8CCB3ECF77E}"/>
    <hyperlink ref="K41" r:id="rId75" xr:uid="{C3DF1166-85DE-43E5-B079-1C9CBF11677A}"/>
    <hyperlink ref="O55" r:id="rId76" display="Procurement\Cable\Moghan Cable\Commercial\تسویه صورتحساب خرید کابل.pdf" xr:uid="{1252AFFC-E006-4BA7-922F-A59A4F04989E}"/>
    <hyperlink ref="L74" r:id="rId77" display="Procurement\Cable tray\Ajineh\Commercial\شرکت تولیدی و صنعتی آژینه بابت پیش پرداخت خرید سینی.pdf" xr:uid="{E08742FA-C708-448F-BB4F-F26E832E19E3}"/>
    <hyperlink ref="L71" r:id="rId78" display="Procurement\Piping Components\AFGH Farshid\Commercial\تسویه صورتحساب شماره 14 بابت خرید پایپ از آرین فولاد گستر همتا.pdf" xr:uid="{EDBFEA6F-481A-44C3-BF9E-45BAAE6F552C}"/>
    <hyperlink ref="O60" r:id="rId79" display="Procurement\Instrumentation work compressor skid\NASH\Commercial\Pr200- Nash- 2nd Payment Slip.pdf" xr:uid="{13A8ED61-E5F8-4596-9635-F400F72A6B65}"/>
    <hyperlink ref="L66" r:id="rId80" display="Shipping\Shipping tubing from korea by JBC-Farshid\M140525565320LOC - Korea.pdf" xr:uid="{81144E07-182A-4212-B062-DB12D4E7DDA9}"/>
    <hyperlink ref="L67" r:id="rId81" display="Shipping\Shipping Fati by JBC-Farshid\M140525565272LOC - Italy.pdf" xr:uid="{4EEE7235-B007-4BC0-81D2-4CF426550F1A}"/>
    <hyperlink ref="L68" r:id="rId82" display="Shipping\Shipping Germany by JBC-Farshid\M140525565358LOC- Germany.pdf" xr:uid="{6E034C4E-769D-443D-9F16-B166AD1E6321}"/>
    <hyperlink ref="L33" r:id="rId83" location="INV00005     PR-200.pdf" display="Procurement\PLC Software\Commercial\No  - INV00005     PR-200.pdf" xr:uid="{243154B4-625D-4107-A14E-1DB9B1EF3FCD}"/>
    <hyperlink ref="O74" r:id="rId84" display="Procurement\Cable tray\Ajineh\Commercial\تسویه حساب خرید سینی کابل.pdf" xr:uid="{3F42C18D-D73C-4B02-9F43-E6AFE7A0416F}"/>
    <hyperlink ref="R60" r:id="rId85" display="Procurement\Instrumentation work compressor skid\NASH\Commercial\Confirmation_03Jul2025_151429.pdf" xr:uid="{DB72F98B-408F-4AD9-99BC-ED74749342B4}"/>
    <hyperlink ref="U60" r:id="rId86" display="Procurement\Instrumentation work compressor skid\NASH\Commercial\Confirmation_03Jul2025_151845.pdf" xr:uid="{482BDBE5-019A-430D-9CA4-F591704C2E29}"/>
    <hyperlink ref="L72" r:id="rId87" display="Procurement\Packing &amp; Tarpaulin\SAS\Commercial\LN41743313839631.pdf" xr:uid="{B39AB4E0-3505-475B-9459-9EF0E58B0D51}"/>
  </hyperlinks>
  <pageMargins left="0.7" right="0.7" top="0.75" bottom="0.75" header="0.3" footer="0.3"/>
  <drawing r:id="rId88"/>
  <tableParts count="2">
    <tablePart r:id="rId89"/>
    <tablePart r:id="rId9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2015-06-05T18:17:20Z</dcterms:created>
  <dcterms:modified xsi:type="dcterms:W3CDTF">2025-11-25T11:39:32Z</dcterms:modified>
</cp:coreProperties>
</file>